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2"/>
  </bookViews>
  <sheets>
    <sheet name="7А" sheetId="1" r:id="rId1"/>
    <sheet name="7В" sheetId="2" r:id="rId2"/>
    <sheet name="7Г" sheetId="3" r:id="rId3"/>
  </sheets>
  <definedNames/>
  <calcPr fullCalcOnLoad="1"/>
</workbook>
</file>

<file path=xl/sharedStrings.xml><?xml version="1.0" encoding="utf-8"?>
<sst xmlns="http://schemas.openxmlformats.org/spreadsheetml/2006/main" count="247" uniqueCount="71">
  <si>
    <t/>
  </si>
  <si>
    <t>Класс:</t>
  </si>
  <si>
    <t>7в</t>
  </si>
  <si>
    <t>Предмет:</t>
  </si>
  <si>
    <t>Информатика и ИКТ</t>
  </si>
  <si>
    <t>№</t>
  </si>
  <si>
    <t>Учащийся</t>
  </si>
  <si>
    <t>Б</t>
  </si>
  <si>
    <t>Н</t>
  </si>
  <si>
    <t>кол-во баллов</t>
  </si>
  <si>
    <r>
      <t xml:space="preserve">Тест "Информация и информационные процессы"                                                                             </t>
    </r>
    <r>
      <rPr>
        <b/>
        <sz val="8"/>
        <rFont val="Tahoma"/>
        <family val="2"/>
      </rPr>
      <t xml:space="preserve">    09.11</t>
    </r>
  </si>
  <si>
    <t>оценка</t>
  </si>
  <si>
    <r>
      <t xml:space="preserve">14(16.11)- </t>
    </r>
    <r>
      <rPr>
        <b/>
        <sz val="8"/>
        <rFont val="Tahoma"/>
        <family val="2"/>
      </rPr>
      <t>оценка 4</t>
    </r>
  </si>
  <si>
    <t>н</t>
  </si>
  <si>
    <t>средняя</t>
  </si>
  <si>
    <t>7г</t>
  </si>
  <si>
    <t>не был</t>
  </si>
  <si>
    <t>болел</t>
  </si>
  <si>
    <t>болела</t>
  </si>
  <si>
    <t>7а</t>
  </si>
  <si>
    <t>Болел</t>
  </si>
  <si>
    <t>Болела</t>
  </si>
  <si>
    <t>тест1</t>
  </si>
  <si>
    <t>тест 2</t>
  </si>
  <si>
    <r>
      <t xml:space="preserve">Тест 1 "Информация и информационные процессы"                                                                             </t>
    </r>
    <r>
      <rPr>
        <b/>
        <sz val="8"/>
        <rFont val="Tahoma"/>
        <family val="2"/>
      </rPr>
      <t xml:space="preserve">    09.11</t>
    </r>
  </si>
  <si>
    <r>
      <t xml:space="preserve">Тест 2 «Компьютер как универсальное устройство для работы с информацией»                                                                           </t>
    </r>
    <r>
      <rPr>
        <b/>
        <sz val="8"/>
        <rFont val="Tahoma"/>
        <family val="2"/>
      </rPr>
      <t xml:space="preserve">   07.12</t>
    </r>
  </si>
  <si>
    <t>не была</t>
  </si>
  <si>
    <t>8 (21.12)- оценка 3</t>
  </si>
  <si>
    <t>тест 1</t>
  </si>
  <si>
    <t>болел сдал (21.12)-16</t>
  </si>
  <si>
    <t>не был сдал (14.12)-7</t>
  </si>
  <si>
    <t>не был (ув.прич)сдал (16.11) - 19 баллов</t>
  </si>
  <si>
    <t>тест 3</t>
  </si>
  <si>
    <r>
      <t xml:space="preserve">Тест 3 "Компьютерная графика"                          max=16б                                            </t>
    </r>
    <r>
      <rPr>
        <b/>
        <sz val="8"/>
        <rFont val="Tahoma"/>
        <family val="2"/>
      </rPr>
      <t>18.01</t>
    </r>
  </si>
  <si>
    <t>сдал</t>
  </si>
  <si>
    <t>не была сдала позже</t>
  </si>
  <si>
    <t>не был    сдала позже</t>
  </si>
  <si>
    <t>не был    сдал позже</t>
  </si>
  <si>
    <t>(сдала 22.02)              12</t>
  </si>
  <si>
    <r>
      <t xml:space="preserve">Годовая контрольная работа                         max=11б                                            </t>
    </r>
    <r>
      <rPr>
        <b/>
        <sz val="8"/>
        <rFont val="Tahoma"/>
        <family val="2"/>
      </rPr>
      <t>23.05</t>
    </r>
  </si>
  <si>
    <r>
      <t xml:space="preserve">Тест 4 "Обработка текстовой информации"                          max=26б                                            </t>
    </r>
    <r>
      <rPr>
        <b/>
        <sz val="8"/>
        <rFont val="Tahoma"/>
        <family val="2"/>
      </rPr>
      <t>11.04</t>
    </r>
  </si>
  <si>
    <t>тест 4</t>
  </si>
  <si>
    <t>выбыла</t>
  </si>
  <si>
    <t>количество правильных ответов</t>
  </si>
  <si>
    <t>Годовая контрольная работа</t>
  </si>
  <si>
    <t>годовая контрольная</t>
  </si>
  <si>
    <t xml:space="preserve">Тест 4 </t>
  </si>
  <si>
    <t>выбыл</t>
  </si>
  <si>
    <t>не  была</t>
  </si>
  <si>
    <r>
      <t xml:space="preserve">Тест 5 "Годовая контрольная работа"                          max=11б                                            </t>
    </r>
    <r>
      <rPr>
        <b/>
        <sz val="8"/>
        <rFont val="Tahoma"/>
        <family val="2"/>
      </rPr>
      <t>16.05</t>
    </r>
  </si>
  <si>
    <t>коэф</t>
  </si>
  <si>
    <t>Кол-во"5"-</t>
  </si>
  <si>
    <t>Кол-во"4"-</t>
  </si>
  <si>
    <t>Кол-во"3"-</t>
  </si>
  <si>
    <t>Кол-во"2"-</t>
  </si>
  <si>
    <t xml:space="preserve">% успев - </t>
  </si>
  <si>
    <t>% кач-ва</t>
  </si>
  <si>
    <t>СОУ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</si>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</sst>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47">
    <font>
      <sz val="8"/>
      <name val="Tahoma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7">
    <xf numFmtId="0" fontId="0" fillId="0" borderId="0">
      <alignment horizontal="left"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9" fontId="3" fillId="0" borderId="0" xfId="0" applyNumberFormat="1" applyFont="1" applyAlignment="1">
      <alignment horizontal="center" vertical="center"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169" fontId="3" fillId="4" borderId="0" xfId="0" applyNumberFormat="1" applyFont="1" applyFill="1" applyAlignment="1">
      <alignment horizontal="center" vertical="center"/>
    </xf>
    <xf numFmtId="0" fontId="0" fillId="0" borderId="10" xfId="65" applyBorder="1" applyAlignment="1">
      <alignment horizontal="left" vertical="center" wrapText="1"/>
      <protection/>
    </xf>
    <xf numFmtId="0" fontId="3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13" borderId="13" xfId="65" applyFill="1" applyBorder="1" applyAlignment="1">
      <alignment horizontal="center" vertical="center" wrapText="1"/>
      <protection/>
    </xf>
    <xf numFmtId="0" fontId="0" fillId="13" borderId="10" xfId="65" applyFill="1" applyBorder="1" applyAlignment="1">
      <alignment horizontal="center" vertical="center" wrapText="1"/>
      <protection/>
    </xf>
    <xf numFmtId="169" fontId="3" fillId="13" borderId="0" xfId="0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65" applyFill="1" applyBorder="1" applyAlignment="1">
      <alignment vertical="center" wrapText="1"/>
      <protection/>
    </xf>
    <xf numFmtId="0" fontId="0" fillId="13" borderId="13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13" xfId="65" applyFill="1" applyBorder="1" applyAlignment="1">
      <alignment horizontal="center" vertical="center" wrapText="1"/>
      <protection/>
    </xf>
    <xf numFmtId="0" fontId="0" fillId="8" borderId="10" xfId="65" applyFill="1" applyBorder="1" applyAlignment="1">
      <alignment horizontal="center" vertical="center" wrapText="1"/>
      <protection/>
    </xf>
    <xf numFmtId="169" fontId="3" fillId="8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65" applyFill="1" applyBorder="1" applyAlignment="1">
      <alignment horizontal="center" vertical="center" wrapText="1"/>
      <protection/>
    </xf>
    <xf numFmtId="0" fontId="0" fillId="2" borderId="15" xfId="65" applyFill="1" applyBorder="1" applyAlignment="1">
      <alignment horizontal="center" vertical="center" wrapText="1"/>
      <protection/>
    </xf>
    <xf numFmtId="0" fontId="0" fillId="2" borderId="17" xfId="65" applyFill="1" applyBorder="1" applyAlignment="1">
      <alignment horizontal="center" vertical="center" wrapText="1"/>
      <protection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65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0" xfId="65" applyFill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4" xfId="65" applyFill="1" applyBorder="1" applyAlignment="1">
      <alignment horizontal="center" vertical="center" wrapText="1"/>
      <protection/>
    </xf>
    <xf numFmtId="0" fontId="0" fillId="9" borderId="17" xfId="65" applyFill="1" applyBorder="1" applyAlignment="1">
      <alignment horizontal="center" vertical="center" wrapText="1"/>
      <protection/>
    </xf>
    <xf numFmtId="0" fontId="0" fillId="9" borderId="13" xfId="0" applyFont="1" applyFill="1" applyBorder="1" applyAlignment="1">
      <alignment horizontal="center" vertical="center" wrapText="1"/>
    </xf>
    <xf numFmtId="0" fontId="0" fillId="9" borderId="13" xfId="65" applyFill="1" applyBorder="1" applyAlignment="1">
      <alignment horizontal="center" vertical="center" wrapText="1"/>
      <protection/>
    </xf>
    <xf numFmtId="0" fontId="0" fillId="9" borderId="10" xfId="0" applyFill="1" applyBorder="1" applyAlignment="1">
      <alignment horizontal="center" vertical="center" wrapText="1"/>
    </xf>
    <xf numFmtId="0" fontId="0" fillId="9" borderId="10" xfId="65" applyFill="1" applyBorder="1" applyAlignment="1">
      <alignment horizontal="center" vertical="center" wrapText="1"/>
      <protection/>
    </xf>
    <xf numFmtId="0" fontId="0" fillId="9" borderId="10" xfId="0" applyFont="1" applyFill="1" applyBorder="1" applyAlignment="1">
      <alignment horizontal="center" vertical="center" wrapText="1"/>
    </xf>
    <xf numFmtId="169" fontId="3" fillId="9" borderId="0" xfId="0" applyNumberFormat="1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4" xfId="65" applyFill="1" applyBorder="1" applyAlignment="1">
      <alignment horizontal="center" vertical="center" wrapText="1"/>
      <protection/>
    </xf>
    <xf numFmtId="0" fontId="0" fillId="34" borderId="13" xfId="65" applyFill="1" applyBorder="1" applyAlignment="1">
      <alignment horizontal="center" vertical="center" wrapText="1"/>
      <protection/>
    </xf>
    <xf numFmtId="0" fontId="0" fillId="34" borderId="10" xfId="65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horizontal="left" vertical="center"/>
    </xf>
    <xf numFmtId="169" fontId="3" fillId="3" borderId="0" xfId="0" applyNumberFormat="1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4" xfId="65" applyFill="1" applyBorder="1" applyAlignment="1">
      <alignment horizontal="center" vertical="center" wrapText="1"/>
      <protection/>
    </xf>
    <xf numFmtId="0" fontId="0" fillId="7" borderId="17" xfId="65" applyFill="1" applyBorder="1" applyAlignment="1">
      <alignment horizontal="center" vertical="center" wrapText="1"/>
      <protection/>
    </xf>
    <xf numFmtId="0" fontId="0" fillId="7" borderId="13" xfId="65" applyFill="1" applyBorder="1" applyAlignment="1">
      <alignment horizontal="center" vertical="center" wrapText="1"/>
      <protection/>
    </xf>
    <xf numFmtId="0" fontId="0" fillId="7" borderId="10" xfId="65" applyFill="1" applyBorder="1" applyAlignment="1">
      <alignment horizontal="center" vertical="center" wrapText="1"/>
      <protection/>
    </xf>
    <xf numFmtId="0" fontId="0" fillId="7" borderId="18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169" fontId="3" fillId="7" borderId="0" xfId="0" applyNumberFormat="1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9" borderId="12" xfId="65" applyFill="1" applyBorder="1" applyAlignment="1">
      <alignment horizontal="center" vertical="center" wrapText="1"/>
      <protection/>
    </xf>
    <xf numFmtId="0" fontId="0" fillId="9" borderId="19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13" xfId="65" applyFill="1" applyBorder="1" applyAlignment="1">
      <alignment horizontal="center" vertical="center" wrapText="1"/>
      <protection/>
    </xf>
    <xf numFmtId="0" fontId="0" fillId="6" borderId="10" xfId="65" applyFill="1" applyBorder="1" applyAlignment="1">
      <alignment horizontal="center" vertical="center" wrapText="1"/>
      <protection/>
    </xf>
    <xf numFmtId="169" fontId="3" fillId="6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1" fontId="3" fillId="7" borderId="0" xfId="0" applyNumberFormat="1" applyFont="1" applyFill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0" fillId="4" borderId="12" xfId="65" applyFill="1" applyBorder="1" applyAlignment="1">
      <alignment horizontal="center" vertical="center" wrapText="1"/>
      <protection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4" borderId="12" xfId="65" applyFont="1" applyFill="1" applyBorder="1" applyAlignment="1">
      <alignment horizontal="center" vertical="center" wrapText="1"/>
      <protection/>
    </xf>
    <xf numFmtId="0" fontId="3" fillId="4" borderId="12" xfId="0" applyFont="1" applyFill="1" applyBorder="1" applyAlignment="1">
      <alignment horizontal="center" vertical="center" wrapText="1"/>
    </xf>
    <xf numFmtId="0" fontId="3" fillId="13" borderId="20" xfId="65" applyFont="1" applyFill="1" applyBorder="1" applyAlignment="1">
      <alignment horizontal="center" vertical="center" wrapText="1"/>
      <protection/>
    </xf>
    <xf numFmtId="0" fontId="3" fillId="13" borderId="21" xfId="65" applyFont="1" applyFill="1" applyBorder="1" applyAlignment="1">
      <alignment horizontal="center" vertical="center" wrapText="1"/>
      <protection/>
    </xf>
    <xf numFmtId="0" fontId="3" fillId="13" borderId="22" xfId="65" applyFont="1" applyFill="1" applyBorder="1" applyAlignment="1">
      <alignment horizontal="center" vertical="center" wrapText="1"/>
      <protection/>
    </xf>
    <xf numFmtId="0" fontId="3" fillId="13" borderId="11" xfId="65" applyFont="1" applyFill="1" applyBorder="1" applyAlignment="1">
      <alignment horizontal="center" vertical="center" wrapText="1"/>
      <protection/>
    </xf>
    <xf numFmtId="0" fontId="3" fillId="13" borderId="1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3" fillId="4" borderId="10" xfId="65" applyFont="1" applyFill="1" applyBorder="1" applyAlignment="1">
      <alignment horizontal="right" vertical="center" wrapText="1"/>
      <protection/>
    </xf>
    <xf numFmtId="0" fontId="4" fillId="7" borderId="17" xfId="65" applyFont="1" applyFill="1" applyBorder="1" applyAlignment="1">
      <alignment horizontal="center" vertical="center" wrapText="1"/>
      <protection/>
    </xf>
    <xf numFmtId="0" fontId="4" fillId="7" borderId="13" xfId="65" applyFont="1" applyFill="1" applyBorder="1" applyAlignment="1">
      <alignment horizontal="center" vertical="center" wrapText="1"/>
      <protection/>
    </xf>
    <xf numFmtId="0" fontId="4" fillId="7" borderId="10" xfId="65" applyFont="1" applyFill="1" applyBorder="1" applyAlignment="1">
      <alignment horizontal="center" vertical="center" wrapText="1"/>
      <protection/>
    </xf>
    <xf numFmtId="0" fontId="4" fillId="7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3" xfId="65" applyFill="1" applyBorder="1" applyAlignment="1">
      <alignment horizontal="center" vertical="center" wrapText="1"/>
      <protection/>
    </xf>
    <xf numFmtId="0" fontId="0" fillId="0" borderId="14" xfId="65" applyFill="1" applyBorder="1" applyAlignment="1">
      <alignment horizontal="center" vertical="center" wrapText="1"/>
      <protection/>
    </xf>
    <xf numFmtId="0" fontId="0" fillId="7" borderId="23" xfId="0" applyFont="1" applyFill="1" applyBorder="1" applyAlignment="1">
      <alignment horizontal="center" vertical="center" wrapText="1"/>
    </xf>
    <xf numFmtId="0" fontId="0" fillId="0" borderId="24" xfId="65" applyFill="1" applyBorder="1" applyAlignment="1">
      <alignment horizontal="center" vertical="center" wrapText="1"/>
      <protection/>
    </xf>
    <xf numFmtId="0" fontId="0" fillId="0" borderId="25" xfId="65" applyFill="1" applyBorder="1" applyAlignment="1">
      <alignment horizontal="center" vertical="center" wrapText="1"/>
      <protection/>
    </xf>
    <xf numFmtId="0" fontId="0" fillId="0" borderId="12" xfId="65" applyFill="1" applyBorder="1" applyAlignment="1">
      <alignment vertical="center" wrapText="1"/>
      <protection/>
    </xf>
    <xf numFmtId="0" fontId="3" fillId="7" borderId="14" xfId="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8" borderId="26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13" borderId="26" xfId="0" applyFont="1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0" fillId="7" borderId="11" xfId="65" applyFill="1" applyBorder="1" applyAlignment="1">
      <alignment horizontal="center" vertical="center" wrapText="1"/>
      <protection/>
    </xf>
    <xf numFmtId="0" fontId="0" fillId="7" borderId="19" xfId="65" applyFill="1" applyBorder="1" applyAlignment="1">
      <alignment horizontal="center" vertical="center" wrapText="1"/>
      <protection/>
    </xf>
    <xf numFmtId="0" fontId="0" fillId="7" borderId="18" xfId="65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27" xfId="65" applyFill="1" applyBorder="1" applyAlignment="1">
      <alignment horizontal="center" vertical="center" wrapText="1"/>
      <protection/>
    </xf>
    <xf numFmtId="0" fontId="0" fillId="0" borderId="28" xfId="65" applyFill="1" applyBorder="1" applyAlignment="1">
      <alignment horizontal="center" vertical="center" wrapText="1"/>
      <protection/>
    </xf>
    <xf numFmtId="0" fontId="0" fillId="0" borderId="23" xfId="65" applyFill="1" applyBorder="1" applyAlignment="1">
      <alignment horizontal="center" vertical="center" wrapText="1"/>
      <protection/>
    </xf>
    <xf numFmtId="0" fontId="0" fillId="4" borderId="11" xfId="65" applyFill="1" applyBorder="1" applyAlignment="1">
      <alignment horizontal="center" vertical="center" wrapText="1"/>
      <protection/>
    </xf>
    <xf numFmtId="0" fontId="0" fillId="4" borderId="18" xfId="65" applyFill="1" applyBorder="1" applyAlignment="1">
      <alignment horizontal="center" vertical="center" wrapText="1"/>
      <protection/>
    </xf>
    <xf numFmtId="0" fontId="0" fillId="4" borderId="11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0" xfId="65" applyFont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График "Средний балл за контрольные работы"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64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7А!$D$19</c:f>
              <c:strCache>
                <c:ptCount val="1"/>
                <c:pt idx="0">
                  <c:v>средняя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(7А!$D$20,7А!$F$20,7А!$H$20,7А!$J$20,7А!$W$20)</c:f>
              <c:strCache/>
            </c:strRef>
          </c:cat>
          <c:val>
            <c:numRef>
              <c:f>(7А!$E$19,7А!$G$19,7А!$I$19,7А!$K$19,7А!$X$19)</c:f>
              <c:numCache/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58075"/>
          <c:w val="0.17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График "Средний балл за контрольные работы"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825"/>
          <c:w val="0.85125"/>
          <c:h val="0.77875"/>
        </c:manualLayout>
      </c:layout>
      <c:lineChart>
        <c:grouping val="stacked"/>
        <c:varyColors val="0"/>
        <c:ser>
          <c:idx val="0"/>
          <c:order val="0"/>
          <c:tx>
            <c:strRef>
              <c:f>7В!$D$18</c:f>
              <c:strCache>
                <c:ptCount val="1"/>
                <c:pt idx="0">
                  <c:v>средняя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(7В!$D$19,7В!$F$19,7В!$H$19,7В!$J$19,7В!$W$19)</c:f>
              <c:strCache/>
            </c:strRef>
          </c:cat>
          <c:val>
            <c:numRef>
              <c:f>(7В!$E$18,7В!$G$18,7В!$I$18,7В!$K$18,7В!$X$18)</c:f>
              <c:numCache/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5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05"/>
          <c:w val="0.1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График "Средний балл за контрольные работы"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2205"/>
          <c:w val="0.822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7Г!$D$18</c:f>
              <c:strCache>
                <c:ptCount val="1"/>
                <c:pt idx="0">
                  <c:v>средняя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(7Г!$D$19,7Г!$F$19,7Г!$H$19,7Г!$J$19,7Г!$W$19)</c:f>
              <c:strCache/>
            </c:strRef>
          </c:cat>
          <c:val>
            <c:numRef>
              <c:f>(7Г!$E$18,7Г!$G$18,7Г!$I$18,7Г!$K$18,7Г!$X$18)</c:f>
              <c:numCache/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6325"/>
          <c:w val="0.13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24</xdr:row>
      <xdr:rowOff>114300</xdr:rowOff>
    </xdr:from>
    <xdr:to>
      <xdr:col>9</xdr:col>
      <xdr:colOff>485775</xdr:colOff>
      <xdr:row>45</xdr:row>
      <xdr:rowOff>57150</xdr:rowOff>
    </xdr:to>
    <xdr:graphicFrame>
      <xdr:nvGraphicFramePr>
        <xdr:cNvPr id="1" name="Диаграмма 1"/>
        <xdr:cNvGraphicFramePr/>
      </xdr:nvGraphicFramePr>
      <xdr:xfrm>
        <a:off x="1714500" y="441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22</xdr:row>
      <xdr:rowOff>85725</xdr:rowOff>
    </xdr:from>
    <xdr:to>
      <xdr:col>12</xdr:col>
      <xdr:colOff>228600</xdr:colOff>
      <xdr:row>43</xdr:row>
      <xdr:rowOff>28575</xdr:rowOff>
    </xdr:to>
    <xdr:graphicFrame>
      <xdr:nvGraphicFramePr>
        <xdr:cNvPr id="1" name="Диаграмма 3"/>
        <xdr:cNvGraphicFramePr/>
      </xdr:nvGraphicFramePr>
      <xdr:xfrm>
        <a:off x="352425" y="4829175"/>
        <a:ext cx="7191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21</xdr:row>
      <xdr:rowOff>57150</xdr:rowOff>
    </xdr:from>
    <xdr:to>
      <xdr:col>10</xdr:col>
      <xdr:colOff>333375</xdr:colOff>
      <xdr:row>48</xdr:row>
      <xdr:rowOff>9525</xdr:rowOff>
    </xdr:to>
    <xdr:graphicFrame>
      <xdr:nvGraphicFramePr>
        <xdr:cNvPr id="1" name="Диаграмма 1"/>
        <xdr:cNvGraphicFramePr/>
      </xdr:nvGraphicFramePr>
      <xdr:xfrm>
        <a:off x="885825" y="6276975"/>
        <a:ext cx="60579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3">
      <selection activeCell="T17" sqref="T17"/>
    </sheetView>
  </sheetViews>
  <sheetFormatPr defaultColWidth="9.33203125" defaultRowHeight="10.5"/>
  <cols>
    <col min="1" max="1" width="2" style="0" customWidth="1"/>
    <col min="2" max="2" width="8.66015625" style="0" customWidth="1"/>
    <col min="3" max="3" width="26" style="0" customWidth="1"/>
    <col min="4" max="4" width="10.5" style="0" customWidth="1"/>
    <col min="5" max="5" width="9.66015625" style="0" customWidth="1"/>
    <col min="6" max="11" width="11.16015625" style="0" customWidth="1"/>
    <col min="12" max="15" width="5.16015625" style="0" customWidth="1"/>
    <col min="16" max="20" width="4.66015625" style="0" customWidth="1"/>
    <col min="21" max="22" width="5.33203125" style="0" customWidth="1"/>
  </cols>
  <sheetData>
    <row r="1" ht="12" customHeight="1"/>
    <row r="2" spans="1:4" ht="12" customHeight="1">
      <c r="A2" s="1" t="s">
        <v>0</v>
      </c>
      <c r="B2" s="1" t="s">
        <v>0</v>
      </c>
      <c r="C2" s="5" t="s">
        <v>1</v>
      </c>
      <c r="D2" s="13" t="s">
        <v>19</v>
      </c>
    </row>
    <row r="3" spans="1:24" ht="12" customHeight="1">
      <c r="A3" s="1" t="s">
        <v>0</v>
      </c>
      <c r="B3" s="1" t="s">
        <v>0</v>
      </c>
      <c r="C3" s="5" t="s">
        <v>3</v>
      </c>
      <c r="D3" s="5" t="s">
        <v>4</v>
      </c>
      <c r="L3" s="152" t="s">
        <v>44</v>
      </c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06"/>
      <c r="X3" s="106"/>
    </row>
    <row r="4" spans="4:24" ht="54.75" customHeight="1">
      <c r="D4" s="159" t="s">
        <v>24</v>
      </c>
      <c r="E4" s="160"/>
      <c r="F4" s="165" t="s">
        <v>25</v>
      </c>
      <c r="G4" s="166"/>
      <c r="H4" s="157" t="s">
        <v>33</v>
      </c>
      <c r="I4" s="158"/>
      <c r="J4" s="149" t="s">
        <v>40</v>
      </c>
      <c r="K4" s="150"/>
      <c r="L4" s="151" t="s">
        <v>43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47" t="s">
        <v>39</v>
      </c>
      <c r="X4" s="148"/>
    </row>
    <row r="5" spans="1:25" ht="24" customHeight="1">
      <c r="A5" s="1" t="s">
        <v>0</v>
      </c>
      <c r="B5" s="2" t="s">
        <v>5</v>
      </c>
      <c r="C5" s="2" t="s">
        <v>6</v>
      </c>
      <c r="D5" s="6" t="s">
        <v>9</v>
      </c>
      <c r="E5" s="7" t="s">
        <v>11</v>
      </c>
      <c r="F5" s="47" t="s">
        <v>9</v>
      </c>
      <c r="G5" s="48" t="s">
        <v>11</v>
      </c>
      <c r="H5" s="22" t="s">
        <v>9</v>
      </c>
      <c r="I5" s="18" t="s">
        <v>11</v>
      </c>
      <c r="J5" s="22" t="s">
        <v>9</v>
      </c>
      <c r="K5" s="102" t="s">
        <v>11</v>
      </c>
      <c r="L5" s="76">
        <v>1</v>
      </c>
      <c r="M5" s="76">
        <v>2</v>
      </c>
      <c r="N5" s="76">
        <v>3</v>
      </c>
      <c r="O5" s="76">
        <v>4</v>
      </c>
      <c r="P5" s="76">
        <v>5</v>
      </c>
      <c r="Q5" s="76">
        <v>6</v>
      </c>
      <c r="R5" s="76">
        <v>7</v>
      </c>
      <c r="S5" s="76">
        <v>8</v>
      </c>
      <c r="T5" s="76">
        <v>9</v>
      </c>
      <c r="U5" s="76">
        <v>10</v>
      </c>
      <c r="V5" s="76">
        <v>11</v>
      </c>
      <c r="W5" s="22" t="s">
        <v>9</v>
      </c>
      <c r="X5" s="33" t="s">
        <v>11</v>
      </c>
      <c r="Y5" s="11" t="s">
        <v>50</v>
      </c>
    </row>
    <row r="6" spans="1:25" ht="12" customHeight="1">
      <c r="A6" s="1" t="s">
        <v>0</v>
      </c>
      <c r="B6" s="3">
        <v>1</v>
      </c>
      <c r="C6" s="15" t="s">
        <v>58</v>
      </c>
      <c r="D6" s="7">
        <v>10</v>
      </c>
      <c r="E6" s="10">
        <v>3</v>
      </c>
      <c r="F6" s="48">
        <v>10</v>
      </c>
      <c r="G6" s="101">
        <v>3</v>
      </c>
      <c r="H6" s="23">
        <v>9</v>
      </c>
      <c r="I6" s="19">
        <v>3</v>
      </c>
      <c r="J6" s="23">
        <v>17</v>
      </c>
      <c r="K6" s="103">
        <v>3</v>
      </c>
      <c r="L6" s="78">
        <v>1</v>
      </c>
      <c r="M6" s="78">
        <v>1</v>
      </c>
      <c r="N6" s="78">
        <v>1</v>
      </c>
      <c r="O6" s="78">
        <v>1</v>
      </c>
      <c r="P6" s="78">
        <v>1</v>
      </c>
      <c r="Q6" s="78">
        <v>0</v>
      </c>
      <c r="R6" s="78">
        <v>1</v>
      </c>
      <c r="S6" s="78">
        <v>0</v>
      </c>
      <c r="T6" s="78">
        <v>0</v>
      </c>
      <c r="U6" s="78">
        <v>1</v>
      </c>
      <c r="V6" s="78">
        <v>0</v>
      </c>
      <c r="W6" s="25">
        <f>SUM(L6:V6)</f>
        <v>7</v>
      </c>
      <c r="X6" s="34">
        <v>4</v>
      </c>
      <c r="Y6" s="142">
        <f>W6/11</f>
        <v>0.6363636363636364</v>
      </c>
    </row>
    <row r="7" spans="1:25" ht="12" customHeight="1">
      <c r="A7" s="1" t="s">
        <v>0</v>
      </c>
      <c r="B7" s="3">
        <v>2</v>
      </c>
      <c r="C7" s="15" t="s">
        <v>59</v>
      </c>
      <c r="D7" s="161" t="s">
        <v>20</v>
      </c>
      <c r="E7" s="162"/>
      <c r="F7" s="48">
        <v>8</v>
      </c>
      <c r="G7" s="101">
        <v>3</v>
      </c>
      <c r="H7" s="23">
        <v>12</v>
      </c>
      <c r="I7" s="19">
        <v>4</v>
      </c>
      <c r="J7" s="23">
        <v>18</v>
      </c>
      <c r="K7" s="103">
        <v>3</v>
      </c>
      <c r="L7" s="78">
        <v>1</v>
      </c>
      <c r="M7" s="78">
        <v>0</v>
      </c>
      <c r="N7" s="78">
        <v>1</v>
      </c>
      <c r="O7" s="78">
        <v>0</v>
      </c>
      <c r="P7" s="78">
        <v>1</v>
      </c>
      <c r="Q7" s="78">
        <v>0</v>
      </c>
      <c r="R7" s="78">
        <v>0</v>
      </c>
      <c r="S7" s="78">
        <v>1</v>
      </c>
      <c r="T7" s="78">
        <v>1</v>
      </c>
      <c r="U7" s="78">
        <v>1</v>
      </c>
      <c r="V7" s="78">
        <v>0</v>
      </c>
      <c r="W7" s="25">
        <f aca="true" t="shared" si="0" ref="W7:W12">SUM(L7:V7)</f>
        <v>6</v>
      </c>
      <c r="X7" s="34">
        <v>3</v>
      </c>
      <c r="Y7" s="142">
        <f aca="true" t="shared" si="1" ref="Y7:Y18">W7/11</f>
        <v>0.5454545454545454</v>
      </c>
    </row>
    <row r="8" spans="1:25" ht="12" customHeight="1">
      <c r="A8" s="1" t="s">
        <v>0</v>
      </c>
      <c r="B8" s="3">
        <v>3</v>
      </c>
      <c r="C8" s="15" t="s">
        <v>60</v>
      </c>
      <c r="D8" s="7">
        <v>15</v>
      </c>
      <c r="E8" s="10">
        <v>3</v>
      </c>
      <c r="F8" s="48">
        <v>12</v>
      </c>
      <c r="G8" s="101">
        <v>3</v>
      </c>
      <c r="H8" s="23">
        <v>12</v>
      </c>
      <c r="I8" s="19">
        <v>4</v>
      </c>
      <c r="J8" s="23">
        <v>21</v>
      </c>
      <c r="K8" s="103">
        <v>4</v>
      </c>
      <c r="L8" s="78">
        <v>0</v>
      </c>
      <c r="M8" s="78">
        <v>0</v>
      </c>
      <c r="N8" s="78">
        <v>1</v>
      </c>
      <c r="O8" s="78">
        <v>0</v>
      </c>
      <c r="P8" s="78">
        <v>1</v>
      </c>
      <c r="Q8" s="78">
        <v>0</v>
      </c>
      <c r="R8" s="78">
        <v>1</v>
      </c>
      <c r="S8" s="78">
        <v>1</v>
      </c>
      <c r="T8" s="78">
        <v>0</v>
      </c>
      <c r="U8" s="78">
        <v>1</v>
      </c>
      <c r="V8" s="78">
        <v>1</v>
      </c>
      <c r="W8" s="25">
        <f t="shared" si="0"/>
        <v>6</v>
      </c>
      <c r="X8" s="34">
        <v>3</v>
      </c>
      <c r="Y8" s="142">
        <f t="shared" si="1"/>
        <v>0.5454545454545454</v>
      </c>
    </row>
    <row r="9" spans="1:25" ht="12" customHeight="1">
      <c r="A9" s="1" t="s">
        <v>0</v>
      </c>
      <c r="B9" s="3">
        <v>4</v>
      </c>
      <c r="C9" s="15" t="s">
        <v>61</v>
      </c>
      <c r="D9" s="7">
        <v>20</v>
      </c>
      <c r="E9" s="10">
        <v>4</v>
      </c>
      <c r="F9" s="48">
        <v>17</v>
      </c>
      <c r="G9" s="101">
        <v>4</v>
      </c>
      <c r="H9" s="23">
        <v>14</v>
      </c>
      <c r="I9" s="19">
        <v>4</v>
      </c>
      <c r="J9" s="23">
        <v>21</v>
      </c>
      <c r="K9" s="103">
        <v>4</v>
      </c>
      <c r="L9" s="78">
        <v>1</v>
      </c>
      <c r="M9" s="78">
        <v>1</v>
      </c>
      <c r="N9" s="78">
        <v>1</v>
      </c>
      <c r="O9" s="78">
        <v>1</v>
      </c>
      <c r="P9" s="78">
        <v>1</v>
      </c>
      <c r="Q9" s="78">
        <v>1</v>
      </c>
      <c r="R9" s="78">
        <v>1</v>
      </c>
      <c r="S9" s="78">
        <v>1</v>
      </c>
      <c r="T9" s="78">
        <v>1</v>
      </c>
      <c r="U9" s="78">
        <v>0</v>
      </c>
      <c r="V9" s="78">
        <v>0</v>
      </c>
      <c r="W9" s="25">
        <f t="shared" si="0"/>
        <v>9</v>
      </c>
      <c r="X9" s="34">
        <v>4</v>
      </c>
      <c r="Y9" s="142">
        <f t="shared" si="1"/>
        <v>0.8181818181818182</v>
      </c>
    </row>
    <row r="10" spans="1:25" ht="14.25" customHeight="1">
      <c r="A10" s="1" t="s">
        <v>0</v>
      </c>
      <c r="B10" s="3">
        <v>5</v>
      </c>
      <c r="C10" s="15" t="s">
        <v>62</v>
      </c>
      <c r="D10" s="7">
        <v>9</v>
      </c>
      <c r="E10" s="10">
        <v>3</v>
      </c>
      <c r="F10" s="48">
        <v>9</v>
      </c>
      <c r="G10" s="101">
        <v>3</v>
      </c>
      <c r="H10" s="23">
        <v>7</v>
      </c>
      <c r="I10" s="19">
        <v>3</v>
      </c>
      <c r="J10" s="23">
        <v>6</v>
      </c>
      <c r="K10" s="103">
        <v>2</v>
      </c>
      <c r="L10" s="78">
        <v>0</v>
      </c>
      <c r="M10" s="78">
        <v>0</v>
      </c>
      <c r="N10" s="78">
        <v>1</v>
      </c>
      <c r="O10" s="78">
        <v>0</v>
      </c>
      <c r="P10" s="78">
        <v>0</v>
      </c>
      <c r="Q10" s="78">
        <v>0</v>
      </c>
      <c r="R10" s="78">
        <v>1</v>
      </c>
      <c r="S10" s="78">
        <v>0</v>
      </c>
      <c r="T10" s="78">
        <v>0</v>
      </c>
      <c r="U10" s="78">
        <v>0</v>
      </c>
      <c r="V10" s="78">
        <v>0</v>
      </c>
      <c r="W10" s="25">
        <f t="shared" si="0"/>
        <v>2</v>
      </c>
      <c r="X10" s="34">
        <v>2</v>
      </c>
      <c r="Y10" s="142">
        <f t="shared" si="1"/>
        <v>0.18181818181818182</v>
      </c>
    </row>
    <row r="11" spans="1:25" ht="12" customHeight="1">
      <c r="A11" s="1" t="s">
        <v>0</v>
      </c>
      <c r="B11" s="3">
        <v>6</v>
      </c>
      <c r="C11" s="15" t="s">
        <v>63</v>
      </c>
      <c r="D11" s="163" t="s">
        <v>20</v>
      </c>
      <c r="E11" s="164"/>
      <c r="F11" s="48">
        <v>18</v>
      </c>
      <c r="G11" s="101">
        <v>4</v>
      </c>
      <c r="H11" s="23">
        <v>12</v>
      </c>
      <c r="I11" s="19">
        <v>4</v>
      </c>
      <c r="J11" s="23">
        <v>24</v>
      </c>
      <c r="K11" s="103">
        <v>4</v>
      </c>
      <c r="L11" s="78">
        <v>1</v>
      </c>
      <c r="M11" s="78">
        <v>1</v>
      </c>
      <c r="N11" s="78">
        <v>1</v>
      </c>
      <c r="O11" s="78">
        <v>1</v>
      </c>
      <c r="P11" s="78">
        <v>1</v>
      </c>
      <c r="Q11" s="78">
        <v>1</v>
      </c>
      <c r="R11" s="78">
        <v>1</v>
      </c>
      <c r="S11" s="78">
        <v>1</v>
      </c>
      <c r="T11" s="78">
        <v>1</v>
      </c>
      <c r="U11" s="78">
        <v>1</v>
      </c>
      <c r="V11" s="78">
        <v>0</v>
      </c>
      <c r="W11" s="25">
        <f t="shared" si="0"/>
        <v>10</v>
      </c>
      <c r="X11" s="34">
        <v>5</v>
      </c>
      <c r="Y11" s="142">
        <f t="shared" si="1"/>
        <v>0.9090909090909091</v>
      </c>
    </row>
    <row r="12" spans="1:25" ht="12" customHeight="1">
      <c r="A12" s="1" t="s">
        <v>0</v>
      </c>
      <c r="B12" s="3">
        <v>7</v>
      </c>
      <c r="C12" s="15" t="s">
        <v>64</v>
      </c>
      <c r="D12" s="7">
        <v>14</v>
      </c>
      <c r="E12" s="10">
        <v>3</v>
      </c>
      <c r="F12" s="167" t="s">
        <v>26</v>
      </c>
      <c r="G12" s="168"/>
      <c r="H12" s="23">
        <v>6</v>
      </c>
      <c r="I12" s="19">
        <v>3</v>
      </c>
      <c r="J12" s="23">
        <v>16</v>
      </c>
      <c r="K12" s="103">
        <v>3</v>
      </c>
      <c r="L12" s="78">
        <v>1</v>
      </c>
      <c r="M12" s="78">
        <v>0</v>
      </c>
      <c r="N12" s="78">
        <v>0</v>
      </c>
      <c r="O12" s="78">
        <v>1</v>
      </c>
      <c r="P12" s="78">
        <v>1</v>
      </c>
      <c r="Q12" s="78">
        <v>1</v>
      </c>
      <c r="R12" s="78">
        <v>1</v>
      </c>
      <c r="S12" s="78">
        <v>0</v>
      </c>
      <c r="T12" s="78">
        <v>1</v>
      </c>
      <c r="U12" s="78">
        <v>0</v>
      </c>
      <c r="V12" s="78">
        <v>0</v>
      </c>
      <c r="W12" s="25">
        <f t="shared" si="0"/>
        <v>6</v>
      </c>
      <c r="X12" s="34">
        <v>3</v>
      </c>
      <c r="Y12" s="142">
        <f t="shared" si="1"/>
        <v>0.5454545454545454</v>
      </c>
    </row>
    <row r="13" spans="1:25" ht="12" customHeight="1">
      <c r="A13" s="1" t="s">
        <v>0</v>
      </c>
      <c r="B13" s="3">
        <v>8</v>
      </c>
      <c r="C13" s="15" t="s">
        <v>65</v>
      </c>
      <c r="D13" s="7">
        <v>7</v>
      </c>
      <c r="E13" s="10">
        <v>2</v>
      </c>
      <c r="F13" s="48">
        <v>9</v>
      </c>
      <c r="G13" s="101">
        <v>3</v>
      </c>
      <c r="H13" s="23">
        <v>4</v>
      </c>
      <c r="I13" s="19">
        <v>2</v>
      </c>
      <c r="J13" s="23">
        <v>14</v>
      </c>
      <c r="K13" s="103">
        <v>2</v>
      </c>
      <c r="L13" s="154" t="s">
        <v>16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6"/>
      <c r="X13" s="34"/>
      <c r="Y13" s="142"/>
    </row>
    <row r="14" spans="1:25" ht="12" customHeight="1">
      <c r="A14" s="1" t="s">
        <v>0</v>
      </c>
      <c r="B14" s="3">
        <v>9</v>
      </c>
      <c r="C14" s="15" t="s">
        <v>66</v>
      </c>
      <c r="D14" s="7">
        <v>12</v>
      </c>
      <c r="E14" s="10">
        <v>3</v>
      </c>
      <c r="F14" s="48">
        <v>8</v>
      </c>
      <c r="G14" s="101">
        <v>3</v>
      </c>
      <c r="H14" s="23">
        <v>9</v>
      </c>
      <c r="I14" s="19">
        <v>3</v>
      </c>
      <c r="J14" s="23">
        <v>18</v>
      </c>
      <c r="K14" s="103">
        <v>3</v>
      </c>
      <c r="L14" s="78">
        <v>1</v>
      </c>
      <c r="M14" s="78">
        <v>0</v>
      </c>
      <c r="N14" s="78">
        <v>1</v>
      </c>
      <c r="O14" s="78">
        <v>1</v>
      </c>
      <c r="P14" s="78">
        <v>1</v>
      </c>
      <c r="Q14" s="78">
        <v>1</v>
      </c>
      <c r="R14" s="78">
        <v>0</v>
      </c>
      <c r="S14" s="78">
        <v>1</v>
      </c>
      <c r="T14" s="78">
        <v>0</v>
      </c>
      <c r="U14" s="78">
        <v>1</v>
      </c>
      <c r="V14" s="78">
        <v>0</v>
      </c>
      <c r="W14" s="25">
        <f>SUM(L14:V14)</f>
        <v>7</v>
      </c>
      <c r="X14" s="34">
        <v>4</v>
      </c>
      <c r="Y14" s="142">
        <f t="shared" si="1"/>
        <v>0.6363636363636364</v>
      </c>
    </row>
    <row r="15" spans="1:25" ht="12" customHeight="1">
      <c r="A15" s="1" t="s">
        <v>0</v>
      </c>
      <c r="B15" s="3">
        <v>10</v>
      </c>
      <c r="C15" s="15" t="s">
        <v>67</v>
      </c>
      <c r="D15" s="7">
        <v>9</v>
      </c>
      <c r="E15" s="10">
        <v>3</v>
      </c>
      <c r="F15" s="48">
        <v>7</v>
      </c>
      <c r="G15" s="101">
        <v>3</v>
      </c>
      <c r="H15" s="23" t="s">
        <v>26</v>
      </c>
      <c r="I15" s="19"/>
      <c r="J15" s="23">
        <v>15</v>
      </c>
      <c r="K15" s="103">
        <v>3</v>
      </c>
      <c r="L15" s="78">
        <v>1</v>
      </c>
      <c r="M15" s="78">
        <v>1</v>
      </c>
      <c r="N15" s="78">
        <v>1</v>
      </c>
      <c r="O15" s="78">
        <v>1</v>
      </c>
      <c r="P15" s="78">
        <v>1</v>
      </c>
      <c r="Q15" s="78">
        <v>1</v>
      </c>
      <c r="R15" s="78">
        <v>0</v>
      </c>
      <c r="S15" s="78">
        <v>0</v>
      </c>
      <c r="T15" s="78">
        <v>0</v>
      </c>
      <c r="U15" s="78">
        <v>1</v>
      </c>
      <c r="V15" s="78">
        <v>0</v>
      </c>
      <c r="W15" s="25">
        <f>SUM(L15:V15)</f>
        <v>7</v>
      </c>
      <c r="X15" s="34">
        <v>4</v>
      </c>
      <c r="Y15" s="142">
        <f t="shared" si="1"/>
        <v>0.6363636363636364</v>
      </c>
    </row>
    <row r="16" spans="1:25" ht="12" customHeight="1">
      <c r="A16" s="1" t="s">
        <v>0</v>
      </c>
      <c r="B16" s="3">
        <v>11</v>
      </c>
      <c r="C16" s="15" t="s">
        <v>68</v>
      </c>
      <c r="D16" s="161" t="s">
        <v>21</v>
      </c>
      <c r="E16" s="162"/>
      <c r="F16" s="48">
        <v>9</v>
      </c>
      <c r="G16" s="101">
        <v>3</v>
      </c>
      <c r="H16" s="23">
        <v>15</v>
      </c>
      <c r="I16" s="19">
        <v>5</v>
      </c>
      <c r="J16" s="23">
        <v>25</v>
      </c>
      <c r="K16" s="103">
        <v>5</v>
      </c>
      <c r="L16" s="78">
        <v>1</v>
      </c>
      <c r="M16" s="78">
        <v>0</v>
      </c>
      <c r="N16" s="78">
        <v>1</v>
      </c>
      <c r="O16" s="78">
        <v>0</v>
      </c>
      <c r="P16" s="78">
        <v>1</v>
      </c>
      <c r="Q16" s="78">
        <v>1</v>
      </c>
      <c r="R16" s="78">
        <v>0</v>
      </c>
      <c r="S16" s="78">
        <v>1</v>
      </c>
      <c r="T16" s="78">
        <v>0</v>
      </c>
      <c r="U16" s="78">
        <v>1</v>
      </c>
      <c r="V16" s="78">
        <v>0</v>
      </c>
      <c r="W16" s="25">
        <f>SUM(L16:V16)</f>
        <v>6</v>
      </c>
      <c r="X16" s="34">
        <v>3</v>
      </c>
      <c r="Y16" s="142">
        <f t="shared" si="1"/>
        <v>0.5454545454545454</v>
      </c>
    </row>
    <row r="17" spans="1:25" ht="12" customHeight="1">
      <c r="A17" s="1" t="s">
        <v>0</v>
      </c>
      <c r="B17" s="3">
        <v>12</v>
      </c>
      <c r="C17" s="15" t="s">
        <v>69</v>
      </c>
      <c r="D17" s="7">
        <v>15</v>
      </c>
      <c r="E17" s="10">
        <v>3</v>
      </c>
      <c r="F17" s="48">
        <v>11</v>
      </c>
      <c r="G17" s="101">
        <v>3</v>
      </c>
      <c r="H17" s="24">
        <v>9</v>
      </c>
      <c r="I17" s="20">
        <v>3</v>
      </c>
      <c r="J17" s="24">
        <v>8</v>
      </c>
      <c r="K17" s="104">
        <v>2</v>
      </c>
      <c r="L17" s="79">
        <v>1</v>
      </c>
      <c r="M17" s="79">
        <v>1</v>
      </c>
      <c r="N17" s="79">
        <v>1</v>
      </c>
      <c r="O17" s="79">
        <v>0</v>
      </c>
      <c r="P17" s="79">
        <v>1</v>
      </c>
      <c r="Q17" s="79">
        <v>0</v>
      </c>
      <c r="R17" s="79">
        <v>1</v>
      </c>
      <c r="S17" s="79">
        <v>1</v>
      </c>
      <c r="T17" s="79">
        <v>0</v>
      </c>
      <c r="U17" s="79">
        <v>0</v>
      </c>
      <c r="V17" s="79">
        <v>0</v>
      </c>
      <c r="W17" s="25">
        <f>SUM(L17:V17)</f>
        <v>6</v>
      </c>
      <c r="X17" s="35">
        <v>3</v>
      </c>
      <c r="Y17" s="142">
        <f t="shared" si="1"/>
        <v>0.5454545454545454</v>
      </c>
    </row>
    <row r="18" spans="2:25" ht="12" customHeight="1">
      <c r="B18" s="3">
        <v>13</v>
      </c>
      <c r="C18" s="15" t="s">
        <v>70</v>
      </c>
      <c r="D18" s="7">
        <v>12</v>
      </c>
      <c r="E18" s="10">
        <v>3</v>
      </c>
      <c r="F18" s="48">
        <v>11</v>
      </c>
      <c r="G18" s="101">
        <v>3</v>
      </c>
      <c r="H18" s="25" t="s">
        <v>26</v>
      </c>
      <c r="I18" s="20"/>
      <c r="J18" s="25">
        <v>7</v>
      </c>
      <c r="K18" s="104">
        <v>2</v>
      </c>
      <c r="L18" s="77">
        <v>1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25">
        <f>SUM(L18:V18)</f>
        <v>1</v>
      </c>
      <c r="X18" s="35">
        <v>2</v>
      </c>
      <c r="Y18" s="142">
        <f t="shared" si="1"/>
        <v>0.09090909090909091</v>
      </c>
    </row>
    <row r="19" spans="4:24" ht="12.75">
      <c r="D19" s="11" t="s">
        <v>14</v>
      </c>
      <c r="E19" s="12">
        <f>AVERAGE(E6,E8:E10,E12:E15,E17:E18)</f>
        <v>3</v>
      </c>
      <c r="F19" s="11" t="s">
        <v>14</v>
      </c>
      <c r="G19" s="12">
        <f>AVERAGE(G6:G11,G13:G18)</f>
        <v>3.1666666666666665</v>
      </c>
      <c r="H19" s="11" t="s">
        <v>14</v>
      </c>
      <c r="I19" s="21">
        <f>AVERAGE(I6:I14,I16:I17)</f>
        <v>3.4545454545454546</v>
      </c>
      <c r="J19" s="11" t="s">
        <v>14</v>
      </c>
      <c r="K19" s="105">
        <f>AVERAGE(K6:K14,K16:K17)</f>
        <v>3.1818181818181817</v>
      </c>
      <c r="L19" s="108">
        <f>SUM(L6:L18)</f>
        <v>10</v>
      </c>
      <c r="M19" s="108">
        <f aca="true" t="shared" si="2" ref="M19:V19">SUM(M6:M18)</f>
        <v>5</v>
      </c>
      <c r="N19" s="108">
        <f t="shared" si="2"/>
        <v>10</v>
      </c>
      <c r="O19" s="108">
        <f t="shared" si="2"/>
        <v>6</v>
      </c>
      <c r="P19" s="108">
        <f t="shared" si="2"/>
        <v>10</v>
      </c>
      <c r="Q19" s="108">
        <f t="shared" si="2"/>
        <v>6</v>
      </c>
      <c r="R19" s="108">
        <f t="shared" si="2"/>
        <v>7</v>
      </c>
      <c r="S19" s="108">
        <f t="shared" si="2"/>
        <v>7</v>
      </c>
      <c r="T19" s="108">
        <f t="shared" si="2"/>
        <v>4</v>
      </c>
      <c r="U19" s="108">
        <f t="shared" si="2"/>
        <v>7</v>
      </c>
      <c r="V19" s="108">
        <f t="shared" si="2"/>
        <v>1</v>
      </c>
      <c r="W19" s="11" t="s">
        <v>14</v>
      </c>
      <c r="X19" s="36">
        <f>AVERAGE(X6:X14,X16:X17)</f>
        <v>3.4</v>
      </c>
    </row>
    <row r="20" spans="4:23" ht="10.5">
      <c r="D20" t="s">
        <v>22</v>
      </c>
      <c r="F20" t="s">
        <v>23</v>
      </c>
      <c r="H20" s="11" t="s">
        <v>32</v>
      </c>
      <c r="J20" s="11" t="s">
        <v>46</v>
      </c>
      <c r="W20" s="11" t="s">
        <v>45</v>
      </c>
    </row>
    <row r="23" spans="23:24" ht="10.5">
      <c r="W23" s="144" t="s">
        <v>51</v>
      </c>
      <c r="X23" s="144">
        <f>COUNTIF(X6:X18,5)</f>
        <v>1</v>
      </c>
    </row>
    <row r="24" spans="23:24" ht="10.5">
      <c r="W24" s="144" t="s">
        <v>52</v>
      </c>
      <c r="X24" s="144">
        <f>COUNTIF(X6:X18,4)</f>
        <v>4</v>
      </c>
    </row>
    <row r="25" spans="23:24" ht="10.5">
      <c r="W25" s="144" t="s">
        <v>53</v>
      </c>
      <c r="X25" s="144">
        <f>COUNTIF(X6:X18,3)</f>
        <v>5</v>
      </c>
    </row>
    <row r="26" spans="23:24" ht="10.5">
      <c r="W26" s="144" t="s">
        <v>54</v>
      </c>
      <c r="X26" s="144">
        <f>COUNTIF(X6:X18,2)</f>
        <v>2</v>
      </c>
    </row>
    <row r="27" spans="23:24" ht="10.5">
      <c r="W27" s="144" t="s">
        <v>55</v>
      </c>
      <c r="X27" s="145">
        <f>(X23+X24+X25)/12</f>
        <v>0.8333333333333334</v>
      </c>
    </row>
    <row r="28" spans="23:24" ht="10.5">
      <c r="W28" s="144" t="s">
        <v>56</v>
      </c>
      <c r="X28" s="145">
        <f>SUM(X23:X24)/12</f>
        <v>0.4166666666666667</v>
      </c>
    </row>
    <row r="29" spans="23:24" ht="10.5">
      <c r="W29" s="144" t="s">
        <v>57</v>
      </c>
      <c r="X29" s="146">
        <f>(X23+X24*0.64+X25*0.36+X26*0.14)/12</f>
        <v>0.47</v>
      </c>
    </row>
  </sheetData>
  <sheetProtection/>
  <mergeCells count="12">
    <mergeCell ref="D4:E4"/>
    <mergeCell ref="D7:E7"/>
    <mergeCell ref="D11:E11"/>
    <mergeCell ref="D16:E16"/>
    <mergeCell ref="F4:G4"/>
    <mergeCell ref="F12:G12"/>
    <mergeCell ref="W4:X4"/>
    <mergeCell ref="J4:K4"/>
    <mergeCell ref="L4:V4"/>
    <mergeCell ref="L3:V3"/>
    <mergeCell ref="L13:W13"/>
    <mergeCell ref="H4:I4"/>
  </mergeCells>
  <printOptions/>
  <pageMargins left="0.3937007874015748" right="0.3937007874015748" top="0.3937007874015748" bottom="0.3937007874015748" header="0.5905511811023623" footer="0.5905511811023623"/>
  <pageSetup fitToHeight="0" fitToWidth="1" horizontalDpi="600" verticalDpi="600" orientation="landscape" paperSize="9" r:id="rId2"/>
  <rowBreaks count="1" manualBreakCount="1">
    <brk id="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7"/>
  <sheetViews>
    <sheetView zoomScalePageLayoutView="0" workbookViewId="0" topLeftCell="A1">
      <selection activeCell="Q16" sqref="Q16"/>
    </sheetView>
  </sheetViews>
  <sheetFormatPr defaultColWidth="9.33203125" defaultRowHeight="10.5"/>
  <cols>
    <col min="1" max="1" width="2" style="0" customWidth="1"/>
    <col min="2" max="2" width="8.66015625" style="0" customWidth="1"/>
    <col min="3" max="3" width="26" style="0" customWidth="1"/>
    <col min="4" max="4" width="10.5" style="0" customWidth="1"/>
    <col min="5" max="5" width="9.66015625" style="0" customWidth="1"/>
    <col min="6" max="11" width="11.16015625" style="0" customWidth="1"/>
    <col min="12" max="22" width="4.16015625" style="0" customWidth="1"/>
  </cols>
  <sheetData>
    <row r="1" ht="12" customHeight="1"/>
    <row r="2" spans="1:4" ht="12" customHeight="1">
      <c r="A2" s="1" t="s">
        <v>0</v>
      </c>
      <c r="B2" s="1" t="s">
        <v>0</v>
      </c>
      <c r="C2" s="5" t="s">
        <v>1</v>
      </c>
      <c r="D2" s="5" t="s">
        <v>2</v>
      </c>
    </row>
    <row r="3" spans="1:24" ht="12" customHeight="1">
      <c r="A3" s="1" t="s">
        <v>0</v>
      </c>
      <c r="B3" s="1" t="s">
        <v>0</v>
      </c>
      <c r="C3" s="5" t="s">
        <v>3</v>
      </c>
      <c r="D3" s="5" t="s">
        <v>4</v>
      </c>
      <c r="L3" s="169" t="s">
        <v>44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4:24" ht="50.25" customHeight="1">
      <c r="D4" s="159" t="s">
        <v>10</v>
      </c>
      <c r="E4" s="160"/>
      <c r="F4" s="173" t="s">
        <v>25</v>
      </c>
      <c r="G4" s="174"/>
      <c r="H4" s="175" t="s">
        <v>33</v>
      </c>
      <c r="I4" s="176"/>
      <c r="J4" s="177" t="s">
        <v>40</v>
      </c>
      <c r="K4" s="178"/>
      <c r="L4" s="179" t="s">
        <v>43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79" t="s">
        <v>49</v>
      </c>
      <c r="X4" s="180"/>
    </row>
    <row r="5" spans="1:25" ht="24" customHeight="1">
      <c r="A5" s="1" t="s">
        <v>0</v>
      </c>
      <c r="B5" s="2" t="s">
        <v>5</v>
      </c>
      <c r="C5" s="2" t="s">
        <v>6</v>
      </c>
      <c r="D5" s="6" t="s">
        <v>9</v>
      </c>
      <c r="E5" s="7" t="s">
        <v>11</v>
      </c>
      <c r="F5" s="37" t="s">
        <v>9</v>
      </c>
      <c r="G5" s="38" t="s">
        <v>11</v>
      </c>
      <c r="H5" s="52" t="s">
        <v>9</v>
      </c>
      <c r="I5" s="53" t="s">
        <v>11</v>
      </c>
      <c r="J5" s="65" t="s">
        <v>9</v>
      </c>
      <c r="K5" s="66" t="s">
        <v>11</v>
      </c>
      <c r="L5" s="83">
        <v>1</v>
      </c>
      <c r="M5" s="83">
        <v>2</v>
      </c>
      <c r="N5" s="83">
        <v>3</v>
      </c>
      <c r="O5" s="83">
        <v>4</v>
      </c>
      <c r="P5" s="83">
        <v>5</v>
      </c>
      <c r="Q5" s="83">
        <v>6</v>
      </c>
      <c r="R5" s="83">
        <v>7</v>
      </c>
      <c r="S5" s="83">
        <v>8</v>
      </c>
      <c r="T5" s="83">
        <v>9</v>
      </c>
      <c r="U5" s="83">
        <v>10</v>
      </c>
      <c r="V5" s="83">
        <v>11</v>
      </c>
      <c r="W5" s="82" t="s">
        <v>9</v>
      </c>
      <c r="X5" s="83" t="s">
        <v>11</v>
      </c>
      <c r="Y5" s="11" t="s">
        <v>50</v>
      </c>
    </row>
    <row r="6" spans="1:25" ht="32.25" customHeight="1">
      <c r="A6" s="1" t="s">
        <v>0</v>
      </c>
      <c r="B6" s="3">
        <v>1</v>
      </c>
      <c r="C6" s="4" t="s">
        <v>58</v>
      </c>
      <c r="D6" s="8"/>
      <c r="E6" s="10" t="s">
        <v>7</v>
      </c>
      <c r="F6" s="38">
        <v>18</v>
      </c>
      <c r="G6" s="39">
        <v>4</v>
      </c>
      <c r="H6" s="54" t="s">
        <v>38</v>
      </c>
      <c r="I6" s="55">
        <v>4</v>
      </c>
      <c r="J6" s="67">
        <v>23</v>
      </c>
      <c r="K6" s="68">
        <v>4</v>
      </c>
      <c r="L6" s="85">
        <v>1</v>
      </c>
      <c r="M6" s="85">
        <v>0</v>
      </c>
      <c r="N6" s="85">
        <v>1</v>
      </c>
      <c r="O6" s="85">
        <v>0</v>
      </c>
      <c r="P6" s="85">
        <v>1</v>
      </c>
      <c r="Q6" s="85">
        <v>0</v>
      </c>
      <c r="R6" s="85">
        <v>1</v>
      </c>
      <c r="S6" s="85">
        <v>0</v>
      </c>
      <c r="T6" s="85">
        <v>1</v>
      </c>
      <c r="U6" s="85">
        <v>1</v>
      </c>
      <c r="V6" s="85">
        <v>0</v>
      </c>
      <c r="W6" s="84">
        <f>SUM(L6:V6)</f>
        <v>6</v>
      </c>
      <c r="X6" s="85">
        <v>3</v>
      </c>
      <c r="Y6" s="142">
        <f>W6/11</f>
        <v>0.5454545454545454</v>
      </c>
    </row>
    <row r="7" spans="1:25" ht="12" customHeight="1">
      <c r="A7" s="1" t="s">
        <v>0</v>
      </c>
      <c r="B7" s="3">
        <v>2</v>
      </c>
      <c r="C7" s="4" t="s">
        <v>59</v>
      </c>
      <c r="D7" s="8">
        <v>13</v>
      </c>
      <c r="E7" s="10">
        <v>3</v>
      </c>
      <c r="F7" s="38">
        <v>4</v>
      </c>
      <c r="G7" s="39">
        <v>2</v>
      </c>
      <c r="H7" s="56">
        <v>10</v>
      </c>
      <c r="I7" s="57">
        <v>3</v>
      </c>
      <c r="J7" s="97">
        <v>16</v>
      </c>
      <c r="K7" s="69">
        <v>3</v>
      </c>
      <c r="L7" s="85">
        <v>0</v>
      </c>
      <c r="M7" s="85">
        <v>0</v>
      </c>
      <c r="N7" s="85">
        <v>1</v>
      </c>
      <c r="O7" s="85">
        <v>1</v>
      </c>
      <c r="P7" s="85">
        <v>1</v>
      </c>
      <c r="Q7" s="85">
        <v>0</v>
      </c>
      <c r="R7" s="85">
        <v>0</v>
      </c>
      <c r="S7" s="85">
        <v>1</v>
      </c>
      <c r="T7" s="85">
        <v>1</v>
      </c>
      <c r="U7" s="85">
        <v>1</v>
      </c>
      <c r="V7" s="85">
        <v>0</v>
      </c>
      <c r="W7" s="84">
        <f aca="true" t="shared" si="0" ref="W7:W17">SUM(L7:V7)</f>
        <v>6</v>
      </c>
      <c r="X7" s="86">
        <v>3</v>
      </c>
      <c r="Y7" s="142">
        <f aca="true" t="shared" si="1" ref="Y7:Y17">W7/11</f>
        <v>0.5454545454545454</v>
      </c>
    </row>
    <row r="8" spans="1:25" ht="12" customHeight="1">
      <c r="A8" s="1" t="s">
        <v>0</v>
      </c>
      <c r="B8" s="3">
        <v>3</v>
      </c>
      <c r="C8" s="4" t="s">
        <v>60</v>
      </c>
      <c r="D8" s="8">
        <v>11</v>
      </c>
      <c r="E8" s="10" t="s">
        <v>8</v>
      </c>
      <c r="F8" s="38">
        <v>8</v>
      </c>
      <c r="G8" s="39">
        <v>3</v>
      </c>
      <c r="H8" s="58" t="s">
        <v>34</v>
      </c>
      <c r="I8" s="59">
        <v>2</v>
      </c>
      <c r="J8" s="70" t="s">
        <v>16</v>
      </c>
      <c r="K8" s="71"/>
      <c r="L8" s="170" t="s">
        <v>16</v>
      </c>
      <c r="M8" s="171"/>
      <c r="N8" s="171"/>
      <c r="O8" s="171"/>
      <c r="P8" s="171"/>
      <c r="Q8" s="171"/>
      <c r="R8" s="171"/>
      <c r="S8" s="171"/>
      <c r="T8" s="171"/>
      <c r="U8" s="171"/>
      <c r="V8" s="172"/>
      <c r="W8" s="84"/>
      <c r="X8" s="87"/>
      <c r="Y8" s="142"/>
    </row>
    <row r="9" spans="1:25" ht="27" customHeight="1">
      <c r="A9" s="1" t="s">
        <v>0</v>
      </c>
      <c r="B9" s="3">
        <v>4</v>
      </c>
      <c r="C9" s="4" t="s">
        <v>61</v>
      </c>
      <c r="D9" s="8">
        <v>16</v>
      </c>
      <c r="E9" s="10">
        <v>4</v>
      </c>
      <c r="F9" s="38" t="s">
        <v>27</v>
      </c>
      <c r="G9" s="39">
        <v>3</v>
      </c>
      <c r="H9" s="60">
        <v>14</v>
      </c>
      <c r="I9" s="61">
        <v>4</v>
      </c>
      <c r="J9" s="93">
        <v>21</v>
      </c>
      <c r="K9" s="73">
        <v>4</v>
      </c>
      <c r="L9" s="85">
        <v>1</v>
      </c>
      <c r="M9" s="85">
        <v>1</v>
      </c>
      <c r="N9" s="85">
        <v>1</v>
      </c>
      <c r="O9" s="85">
        <v>0</v>
      </c>
      <c r="P9" s="85">
        <v>0</v>
      </c>
      <c r="Q9" s="85">
        <v>0</v>
      </c>
      <c r="R9" s="85">
        <v>1</v>
      </c>
      <c r="S9" s="85">
        <v>1</v>
      </c>
      <c r="T9" s="85">
        <v>0</v>
      </c>
      <c r="U9" s="85">
        <v>1</v>
      </c>
      <c r="V9" s="85">
        <v>0</v>
      </c>
      <c r="W9" s="84">
        <f t="shared" si="0"/>
        <v>6</v>
      </c>
      <c r="X9" s="88">
        <v>3</v>
      </c>
      <c r="Y9" s="142">
        <f t="shared" si="1"/>
        <v>0.5454545454545454</v>
      </c>
    </row>
    <row r="10" spans="1:25" ht="21" customHeight="1">
      <c r="A10" s="1" t="s">
        <v>0</v>
      </c>
      <c r="B10" s="3">
        <v>5</v>
      </c>
      <c r="C10" s="4" t="s">
        <v>62</v>
      </c>
      <c r="D10" s="9" t="s">
        <v>12</v>
      </c>
      <c r="E10" s="10" t="s">
        <v>8</v>
      </c>
      <c r="F10" s="38">
        <v>18</v>
      </c>
      <c r="G10" s="39">
        <v>4</v>
      </c>
      <c r="H10" s="62">
        <v>11</v>
      </c>
      <c r="I10" s="92">
        <v>4</v>
      </c>
      <c r="J10" s="95">
        <v>21</v>
      </c>
      <c r="K10" s="98">
        <v>4</v>
      </c>
      <c r="L10" s="85">
        <v>0</v>
      </c>
      <c r="M10" s="85">
        <v>0</v>
      </c>
      <c r="N10" s="85">
        <v>0</v>
      </c>
      <c r="O10" s="85">
        <v>1</v>
      </c>
      <c r="P10" s="85">
        <v>1</v>
      </c>
      <c r="Q10" s="85">
        <v>1</v>
      </c>
      <c r="R10" s="85">
        <v>1</v>
      </c>
      <c r="S10" s="85">
        <v>1</v>
      </c>
      <c r="T10" s="85">
        <v>0</v>
      </c>
      <c r="U10" s="85">
        <v>1</v>
      </c>
      <c r="V10" s="85">
        <v>0</v>
      </c>
      <c r="W10" s="84">
        <f t="shared" si="0"/>
        <v>6</v>
      </c>
      <c r="X10" s="89">
        <v>3</v>
      </c>
      <c r="Y10" s="142">
        <f t="shared" si="1"/>
        <v>0.5454545454545454</v>
      </c>
    </row>
    <row r="11" spans="1:25" ht="12" customHeight="1">
      <c r="A11" s="1" t="s">
        <v>0</v>
      </c>
      <c r="B11" s="3">
        <v>6</v>
      </c>
      <c r="C11" s="4" t="s">
        <v>63</v>
      </c>
      <c r="D11" s="8"/>
      <c r="E11" s="10" t="s">
        <v>13</v>
      </c>
      <c r="F11" s="40">
        <v>18</v>
      </c>
      <c r="G11" s="41">
        <v>4</v>
      </c>
      <c r="H11" s="63" t="s">
        <v>26</v>
      </c>
      <c r="I11" s="61"/>
      <c r="J11" s="94">
        <v>15</v>
      </c>
      <c r="K11" s="73">
        <v>3</v>
      </c>
      <c r="L11" s="85">
        <v>1</v>
      </c>
      <c r="M11" s="85">
        <v>0</v>
      </c>
      <c r="N11" s="85">
        <v>1</v>
      </c>
      <c r="O11" s="85">
        <v>1</v>
      </c>
      <c r="P11" s="85">
        <v>1</v>
      </c>
      <c r="Q11" s="85">
        <v>1</v>
      </c>
      <c r="R11" s="85">
        <v>0</v>
      </c>
      <c r="S11" s="85">
        <v>0</v>
      </c>
      <c r="T11" s="85">
        <v>1</v>
      </c>
      <c r="U11" s="85">
        <v>1</v>
      </c>
      <c r="V11" s="85">
        <v>0</v>
      </c>
      <c r="W11" s="84">
        <f t="shared" si="0"/>
        <v>7</v>
      </c>
      <c r="X11" s="88">
        <v>3</v>
      </c>
      <c r="Y11" s="142">
        <f t="shared" si="1"/>
        <v>0.6363636363636364</v>
      </c>
    </row>
    <row r="12" spans="1:25" ht="12" customHeight="1">
      <c r="A12" s="1" t="s">
        <v>0</v>
      </c>
      <c r="B12" s="3">
        <v>7</v>
      </c>
      <c r="C12" s="4" t="s">
        <v>64</v>
      </c>
      <c r="D12" s="8">
        <v>13</v>
      </c>
      <c r="E12" s="16">
        <v>3</v>
      </c>
      <c r="F12" s="42">
        <v>10</v>
      </c>
      <c r="G12" s="42">
        <v>3</v>
      </c>
      <c r="H12" s="63" t="s">
        <v>16</v>
      </c>
      <c r="I12" s="61"/>
      <c r="J12" s="74">
        <v>13</v>
      </c>
      <c r="K12" s="73">
        <v>3</v>
      </c>
      <c r="L12" s="85">
        <v>1</v>
      </c>
      <c r="M12" s="85">
        <v>0</v>
      </c>
      <c r="N12" s="85">
        <v>1</v>
      </c>
      <c r="O12" s="85">
        <v>0</v>
      </c>
      <c r="P12" s="85">
        <v>1</v>
      </c>
      <c r="Q12" s="85">
        <v>0</v>
      </c>
      <c r="R12" s="85">
        <v>0</v>
      </c>
      <c r="S12" s="85">
        <v>1</v>
      </c>
      <c r="T12" s="85">
        <v>1</v>
      </c>
      <c r="U12" s="85">
        <v>1</v>
      </c>
      <c r="V12" s="85">
        <v>0</v>
      </c>
      <c r="W12" s="84">
        <f t="shared" si="0"/>
        <v>6</v>
      </c>
      <c r="X12" s="88">
        <v>3</v>
      </c>
      <c r="Y12" s="142">
        <f t="shared" si="1"/>
        <v>0.5454545454545454</v>
      </c>
    </row>
    <row r="13" spans="1:25" ht="12" customHeight="1">
      <c r="A13" s="1" t="s">
        <v>0</v>
      </c>
      <c r="B13" s="3">
        <v>8</v>
      </c>
      <c r="C13" s="4" t="s">
        <v>65</v>
      </c>
      <c r="D13" s="8">
        <v>15</v>
      </c>
      <c r="E13" s="10">
        <v>3</v>
      </c>
      <c r="F13" s="43">
        <v>14</v>
      </c>
      <c r="G13" s="44">
        <v>3</v>
      </c>
      <c r="H13" s="63" t="s">
        <v>26</v>
      </c>
      <c r="I13" s="61"/>
      <c r="J13" s="93">
        <v>14</v>
      </c>
      <c r="K13" s="73">
        <v>3</v>
      </c>
      <c r="L13" s="85">
        <v>1</v>
      </c>
      <c r="M13" s="85">
        <v>1</v>
      </c>
      <c r="N13" s="85">
        <v>1</v>
      </c>
      <c r="O13" s="85">
        <v>0</v>
      </c>
      <c r="P13" s="85">
        <v>0</v>
      </c>
      <c r="Q13" s="85">
        <v>0</v>
      </c>
      <c r="R13" s="85">
        <v>0</v>
      </c>
      <c r="S13" s="85">
        <v>1</v>
      </c>
      <c r="T13" s="85">
        <v>1</v>
      </c>
      <c r="U13" s="85">
        <v>1</v>
      </c>
      <c r="V13" s="85">
        <v>0</v>
      </c>
      <c r="W13" s="84">
        <f t="shared" si="0"/>
        <v>6</v>
      </c>
      <c r="X13" s="88">
        <v>3</v>
      </c>
      <c r="Y13" s="142">
        <f t="shared" si="1"/>
        <v>0.5454545454545454</v>
      </c>
    </row>
    <row r="14" spans="1:25" ht="12" customHeight="1">
      <c r="A14" s="1" t="s">
        <v>0</v>
      </c>
      <c r="B14" s="3">
        <v>9</v>
      </c>
      <c r="C14" s="4" t="s">
        <v>66</v>
      </c>
      <c r="D14" s="8">
        <v>14</v>
      </c>
      <c r="E14" s="10">
        <v>3</v>
      </c>
      <c r="F14" s="38">
        <v>16</v>
      </c>
      <c r="G14" s="39">
        <v>4</v>
      </c>
      <c r="H14" s="62">
        <v>10</v>
      </c>
      <c r="I14" s="96">
        <v>3</v>
      </c>
      <c r="J14" s="95">
        <v>21</v>
      </c>
      <c r="K14" s="99">
        <v>4</v>
      </c>
      <c r="L14" s="85">
        <v>1</v>
      </c>
      <c r="M14" s="85">
        <v>1</v>
      </c>
      <c r="N14" s="85">
        <v>0</v>
      </c>
      <c r="O14" s="85">
        <v>1</v>
      </c>
      <c r="P14" s="85">
        <v>1</v>
      </c>
      <c r="Q14" s="85">
        <v>0</v>
      </c>
      <c r="R14" s="85">
        <v>1</v>
      </c>
      <c r="S14" s="85">
        <v>1</v>
      </c>
      <c r="T14" s="85">
        <v>0</v>
      </c>
      <c r="U14" s="85">
        <v>1</v>
      </c>
      <c r="V14" s="85">
        <v>0</v>
      </c>
      <c r="W14" s="84">
        <f t="shared" si="0"/>
        <v>7</v>
      </c>
      <c r="X14" s="90">
        <v>4</v>
      </c>
      <c r="Y14" s="142">
        <f t="shared" si="1"/>
        <v>0.6363636363636364</v>
      </c>
    </row>
    <row r="15" spans="1:25" ht="12" customHeight="1">
      <c r="A15" s="1" t="s">
        <v>0</v>
      </c>
      <c r="B15" s="3">
        <v>10</v>
      </c>
      <c r="C15" s="4" t="s">
        <v>67</v>
      </c>
      <c r="D15" s="8">
        <v>17</v>
      </c>
      <c r="E15" s="10">
        <v>4</v>
      </c>
      <c r="F15" s="38">
        <v>14</v>
      </c>
      <c r="G15" s="39">
        <v>3</v>
      </c>
      <c r="H15" s="62" t="s">
        <v>42</v>
      </c>
      <c r="I15" s="96"/>
      <c r="J15" s="95" t="s">
        <v>42</v>
      </c>
      <c r="K15" s="99"/>
      <c r="L15" s="170" t="s">
        <v>42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2"/>
      <c r="W15" s="84">
        <f t="shared" si="0"/>
        <v>0</v>
      </c>
      <c r="X15" s="90"/>
      <c r="Y15" s="142"/>
    </row>
    <row r="16" spans="1:25" ht="12" customHeight="1">
      <c r="A16" s="1" t="s">
        <v>0</v>
      </c>
      <c r="B16" s="3">
        <v>11</v>
      </c>
      <c r="C16" s="4" t="s">
        <v>68</v>
      </c>
      <c r="D16" s="8">
        <v>15</v>
      </c>
      <c r="E16" s="10">
        <v>3</v>
      </c>
      <c r="F16" s="38">
        <v>12</v>
      </c>
      <c r="G16" s="39">
        <v>3</v>
      </c>
      <c r="H16" s="60">
        <v>12</v>
      </c>
      <c r="I16" s="61">
        <v>4</v>
      </c>
      <c r="J16" s="94">
        <v>15</v>
      </c>
      <c r="K16" s="73">
        <v>3</v>
      </c>
      <c r="L16" s="85">
        <v>1</v>
      </c>
      <c r="M16" s="85">
        <v>0</v>
      </c>
      <c r="N16" s="85">
        <v>1</v>
      </c>
      <c r="O16" s="85">
        <v>0</v>
      </c>
      <c r="P16" s="85">
        <v>1</v>
      </c>
      <c r="Q16" s="85">
        <v>0</v>
      </c>
      <c r="R16" s="85">
        <v>1</v>
      </c>
      <c r="S16" s="85">
        <v>0</v>
      </c>
      <c r="T16" s="85">
        <v>1</v>
      </c>
      <c r="U16" s="85">
        <v>1</v>
      </c>
      <c r="V16" s="85">
        <v>0</v>
      </c>
      <c r="W16" s="84">
        <f t="shared" si="0"/>
        <v>6</v>
      </c>
      <c r="X16" s="88">
        <v>3</v>
      </c>
      <c r="Y16" s="142">
        <f t="shared" si="1"/>
        <v>0.5454545454545454</v>
      </c>
    </row>
    <row r="17" spans="1:25" ht="12" customHeight="1">
      <c r="A17" s="1" t="s">
        <v>0</v>
      </c>
      <c r="B17" s="3">
        <v>12</v>
      </c>
      <c r="C17" s="4" t="s">
        <v>69</v>
      </c>
      <c r="D17" s="8">
        <v>17</v>
      </c>
      <c r="E17" s="10">
        <v>4</v>
      </c>
      <c r="F17" s="45">
        <v>21</v>
      </c>
      <c r="G17" s="46">
        <v>5</v>
      </c>
      <c r="H17" s="60"/>
      <c r="I17" s="61"/>
      <c r="J17" s="72">
        <v>21</v>
      </c>
      <c r="K17" s="73">
        <v>4</v>
      </c>
      <c r="L17" s="85">
        <v>1</v>
      </c>
      <c r="M17" s="85">
        <v>1</v>
      </c>
      <c r="N17" s="85">
        <v>1</v>
      </c>
      <c r="O17" s="85">
        <v>1</v>
      </c>
      <c r="P17" s="85">
        <v>1</v>
      </c>
      <c r="Q17" s="85">
        <v>0</v>
      </c>
      <c r="R17" s="85">
        <v>0</v>
      </c>
      <c r="S17" s="85">
        <v>1</v>
      </c>
      <c r="T17" s="85">
        <v>0</v>
      </c>
      <c r="U17" s="85">
        <v>0</v>
      </c>
      <c r="V17" s="85">
        <v>0</v>
      </c>
      <c r="W17" s="84">
        <f t="shared" si="0"/>
        <v>6</v>
      </c>
      <c r="X17" s="88">
        <v>3</v>
      </c>
      <c r="Y17" s="142">
        <f t="shared" si="1"/>
        <v>0.5454545454545454</v>
      </c>
    </row>
    <row r="18" spans="4:24" ht="12" customHeight="1">
      <c r="D18" s="11" t="s">
        <v>14</v>
      </c>
      <c r="E18" s="12">
        <f>AVERAGE(E12:E17,E7,E9,4)</f>
        <v>3.4444444444444446</v>
      </c>
      <c r="F18" s="11" t="s">
        <v>14</v>
      </c>
      <c r="G18" s="12">
        <f>AVERAGE(G6:G17)</f>
        <v>3.4166666666666665</v>
      </c>
      <c r="H18" s="11" t="s">
        <v>14</v>
      </c>
      <c r="I18" s="64">
        <f>AVERAGE(I6:I17)</f>
        <v>3.4285714285714284</v>
      </c>
      <c r="J18" s="11" t="s">
        <v>14</v>
      </c>
      <c r="K18" s="75">
        <f>AVERAGE(K6:K17)</f>
        <v>3.5</v>
      </c>
      <c r="L18" s="107">
        <f>SUM(L16:L17,L9:L14)</f>
        <v>7</v>
      </c>
      <c r="M18" s="107">
        <f aca="true" t="shared" si="2" ref="M18:V18">SUM(M16:M17,M9:M14)</f>
        <v>4</v>
      </c>
      <c r="N18" s="107">
        <f t="shared" si="2"/>
        <v>6</v>
      </c>
      <c r="O18" s="107">
        <f t="shared" si="2"/>
        <v>4</v>
      </c>
      <c r="P18" s="107">
        <f t="shared" si="2"/>
        <v>6</v>
      </c>
      <c r="Q18" s="107">
        <f t="shared" si="2"/>
        <v>2</v>
      </c>
      <c r="R18" s="107">
        <f t="shared" si="2"/>
        <v>4</v>
      </c>
      <c r="S18" s="107">
        <f t="shared" si="2"/>
        <v>6</v>
      </c>
      <c r="T18" s="107">
        <f t="shared" si="2"/>
        <v>4</v>
      </c>
      <c r="U18" s="107">
        <f t="shared" si="2"/>
        <v>7</v>
      </c>
      <c r="V18" s="107">
        <f t="shared" si="2"/>
        <v>0</v>
      </c>
      <c r="W18" s="80" t="s">
        <v>14</v>
      </c>
      <c r="X18" s="91">
        <f>AVERAGE(X6:X17)</f>
        <v>3.1</v>
      </c>
    </row>
    <row r="19" spans="4:23" ht="31.5">
      <c r="D19" s="11" t="s">
        <v>28</v>
      </c>
      <c r="F19" t="s">
        <v>23</v>
      </c>
      <c r="H19" s="11" t="s">
        <v>32</v>
      </c>
      <c r="J19" s="11" t="s">
        <v>41</v>
      </c>
      <c r="W19" s="100" t="s">
        <v>45</v>
      </c>
    </row>
    <row r="21" spans="6:24" ht="10.5">
      <c r="F21" s="144"/>
      <c r="G21" s="144"/>
      <c r="W21" s="144" t="s">
        <v>51</v>
      </c>
      <c r="X21" s="144">
        <f>COUNTIF(X6:X17,5)</f>
        <v>0</v>
      </c>
    </row>
    <row r="22" spans="6:24" ht="10.5">
      <c r="F22" s="144"/>
      <c r="G22" s="144"/>
      <c r="W22" s="144" t="s">
        <v>52</v>
      </c>
      <c r="X22" s="144">
        <f>COUNTIF(X6:X17,4)</f>
        <v>1</v>
      </c>
    </row>
    <row r="23" spans="6:24" ht="10.5">
      <c r="F23" s="144"/>
      <c r="G23" s="144"/>
      <c r="W23" s="144" t="s">
        <v>53</v>
      </c>
      <c r="X23" s="144">
        <f>COUNTIF(X6:X17,3)</f>
        <v>9</v>
      </c>
    </row>
    <row r="24" spans="6:24" ht="10.5">
      <c r="F24" s="144"/>
      <c r="G24" s="144"/>
      <c r="W24" s="144" t="s">
        <v>54</v>
      </c>
      <c r="X24" s="144">
        <f>COUNTIF(X6:X16,2)</f>
        <v>0</v>
      </c>
    </row>
    <row r="25" spans="6:24" ht="10.5">
      <c r="F25" s="144"/>
      <c r="G25" s="145"/>
      <c r="W25" s="144" t="s">
        <v>55</v>
      </c>
      <c r="X25" s="145">
        <f>(X21+X22+X23)/10</f>
        <v>1</v>
      </c>
    </row>
    <row r="26" spans="6:24" ht="10.5">
      <c r="F26" s="144"/>
      <c r="G26" s="145"/>
      <c r="W26" s="144" t="s">
        <v>56</v>
      </c>
      <c r="X26" s="145">
        <f>SUM(X21:X22)/10</f>
        <v>0.1</v>
      </c>
    </row>
    <row r="27" spans="6:24" ht="10.5">
      <c r="F27" s="144"/>
      <c r="G27" s="146"/>
      <c r="W27" s="144" t="s">
        <v>57</v>
      </c>
      <c r="X27" s="146">
        <f>(X21+X22*0.64+X23*0.36+X24*0.14)/10</f>
        <v>0.388</v>
      </c>
    </row>
  </sheetData>
  <sheetProtection/>
  <mergeCells count="9">
    <mergeCell ref="L3:X3"/>
    <mergeCell ref="L8:V8"/>
    <mergeCell ref="L15:V15"/>
    <mergeCell ref="D4:E4"/>
    <mergeCell ref="F4:G4"/>
    <mergeCell ref="H4:I4"/>
    <mergeCell ref="J4:K4"/>
    <mergeCell ref="W4:X4"/>
    <mergeCell ref="L4:V4"/>
  </mergeCells>
  <printOptions/>
  <pageMargins left="0.3937007874015748" right="0.3937007874015748" top="0.3937007874015748" bottom="0.3937007874015748" header="0.5905511811023623" footer="0.5905511811023623"/>
  <pageSetup fitToHeight="0" fitToWidth="1" horizontalDpi="600" verticalDpi="600" orientation="landscape" paperSize="9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7"/>
  <sheetViews>
    <sheetView tabSelected="1" zoomScale="85" zoomScaleNormal="85" zoomScalePageLayoutView="0" workbookViewId="0" topLeftCell="A1">
      <selection activeCell="AA12" sqref="AA12"/>
    </sheetView>
  </sheetViews>
  <sheetFormatPr defaultColWidth="9.33203125" defaultRowHeight="10.5"/>
  <cols>
    <col min="1" max="1" width="2" style="0" customWidth="1"/>
    <col min="2" max="2" width="8.66015625" style="0" customWidth="1"/>
    <col min="3" max="3" width="26" style="0" customWidth="1"/>
    <col min="4" max="4" width="10.5" style="0" customWidth="1"/>
    <col min="5" max="5" width="9.66015625" style="0" customWidth="1"/>
    <col min="6" max="6" width="14.16015625" style="0" customWidth="1"/>
    <col min="7" max="11" width="11.16015625" style="0" customWidth="1"/>
    <col min="12" max="22" width="5.83203125" style="0" customWidth="1"/>
  </cols>
  <sheetData>
    <row r="1" ht="12" customHeight="1"/>
    <row r="2" spans="1:4" ht="12" customHeight="1">
      <c r="A2" s="1" t="s">
        <v>0</v>
      </c>
      <c r="B2" s="1" t="s">
        <v>0</v>
      </c>
      <c r="C2" s="5" t="s">
        <v>1</v>
      </c>
      <c r="D2" s="13" t="s">
        <v>15</v>
      </c>
    </row>
    <row r="3" spans="1:24" ht="12" customHeight="1">
      <c r="A3" s="1" t="s">
        <v>0</v>
      </c>
      <c r="B3" s="1" t="s">
        <v>0</v>
      </c>
      <c r="C3" s="5" t="s">
        <v>3</v>
      </c>
      <c r="D3" s="5" t="s">
        <v>4</v>
      </c>
      <c r="L3" s="169" t="s">
        <v>44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4:24" ht="50.25" customHeight="1">
      <c r="D4" s="159" t="s">
        <v>10</v>
      </c>
      <c r="E4" s="160"/>
      <c r="F4" s="165" t="s">
        <v>25</v>
      </c>
      <c r="G4" s="166"/>
      <c r="H4" s="157" t="s">
        <v>33</v>
      </c>
      <c r="I4" s="158"/>
      <c r="J4" s="159" t="s">
        <v>40</v>
      </c>
      <c r="K4" s="160"/>
      <c r="L4" s="179" t="s">
        <v>43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1" t="s">
        <v>49</v>
      </c>
      <c r="X4" s="182"/>
    </row>
    <row r="5" spans="1:25" ht="55.5" customHeight="1">
      <c r="A5" s="1" t="s">
        <v>0</v>
      </c>
      <c r="B5" s="2" t="s">
        <v>5</v>
      </c>
      <c r="C5" s="2" t="s">
        <v>6</v>
      </c>
      <c r="D5" s="6" t="s">
        <v>9</v>
      </c>
      <c r="E5" s="7" t="s">
        <v>11</v>
      </c>
      <c r="F5" s="47" t="s">
        <v>9</v>
      </c>
      <c r="G5" s="48" t="s">
        <v>11</v>
      </c>
      <c r="H5" s="26" t="s">
        <v>9</v>
      </c>
      <c r="I5" s="113" t="s">
        <v>11</v>
      </c>
      <c r="J5" s="17"/>
      <c r="K5" s="17"/>
      <c r="L5" s="133">
        <v>1</v>
      </c>
      <c r="M5" s="134">
        <v>2</v>
      </c>
      <c r="N5" s="134">
        <v>3</v>
      </c>
      <c r="O5" s="134">
        <v>4</v>
      </c>
      <c r="P5" s="134">
        <v>5</v>
      </c>
      <c r="Q5" s="134">
        <v>6</v>
      </c>
      <c r="R5" s="134">
        <v>7</v>
      </c>
      <c r="S5" s="134">
        <v>8</v>
      </c>
      <c r="T5" s="134">
        <v>9</v>
      </c>
      <c r="U5" s="134">
        <v>10</v>
      </c>
      <c r="V5" s="134">
        <v>11</v>
      </c>
      <c r="W5" s="117" t="s">
        <v>9</v>
      </c>
      <c r="X5" s="118" t="s">
        <v>11</v>
      </c>
      <c r="Y5" s="11" t="s">
        <v>50</v>
      </c>
    </row>
    <row r="6" spans="1:24" ht="25.5" customHeight="1">
      <c r="A6" s="1" t="s">
        <v>0</v>
      </c>
      <c r="B6" s="190">
        <v>1</v>
      </c>
      <c r="C6" s="191" t="s">
        <v>58</v>
      </c>
      <c r="D6" s="8">
        <v>11</v>
      </c>
      <c r="E6" s="128">
        <v>3</v>
      </c>
      <c r="F6" s="167" t="s">
        <v>16</v>
      </c>
      <c r="G6" s="168"/>
      <c r="H6" s="27">
        <v>7</v>
      </c>
      <c r="I6" s="121">
        <v>3</v>
      </c>
      <c r="J6" s="114" t="s">
        <v>47</v>
      </c>
      <c r="K6" s="114"/>
      <c r="L6" s="183" t="s">
        <v>47</v>
      </c>
      <c r="M6" s="184"/>
      <c r="N6" s="184"/>
      <c r="O6" s="184"/>
      <c r="P6" s="184"/>
      <c r="Q6" s="184"/>
      <c r="R6" s="184"/>
      <c r="S6" s="184"/>
      <c r="T6" s="184"/>
      <c r="U6" s="184"/>
      <c r="V6" s="185"/>
      <c r="W6" s="84">
        <f>SUM(L6:V6)</f>
        <v>0</v>
      </c>
      <c r="X6" s="85"/>
    </row>
    <row r="7" spans="1:25" ht="39" customHeight="1">
      <c r="A7" s="1" t="s">
        <v>0</v>
      </c>
      <c r="B7" s="190">
        <v>2</v>
      </c>
      <c r="C7" s="191" t="s">
        <v>59</v>
      </c>
      <c r="D7" s="186" t="s">
        <v>16</v>
      </c>
      <c r="E7" s="187"/>
      <c r="F7" s="126" t="s">
        <v>30</v>
      </c>
      <c r="G7" s="109">
        <v>3</v>
      </c>
      <c r="H7" s="28" t="s">
        <v>34</v>
      </c>
      <c r="I7" s="122">
        <v>2</v>
      </c>
      <c r="J7" s="114">
        <v>20</v>
      </c>
      <c r="K7" s="119">
        <v>3</v>
      </c>
      <c r="L7" s="140">
        <v>1</v>
      </c>
      <c r="M7" s="140">
        <v>1</v>
      </c>
      <c r="N7" s="140">
        <v>0</v>
      </c>
      <c r="O7" s="140">
        <v>0</v>
      </c>
      <c r="P7" s="140">
        <v>1</v>
      </c>
      <c r="Q7" s="140">
        <v>0</v>
      </c>
      <c r="R7" s="140">
        <v>1</v>
      </c>
      <c r="S7" s="140">
        <v>1</v>
      </c>
      <c r="T7" s="140">
        <v>1</v>
      </c>
      <c r="U7" s="140">
        <v>0</v>
      </c>
      <c r="V7" s="140">
        <v>0</v>
      </c>
      <c r="W7" s="137">
        <f>SUM(L7:V7)</f>
        <v>6</v>
      </c>
      <c r="X7" s="141">
        <v>3</v>
      </c>
      <c r="Y7" s="143">
        <f>W7/11</f>
        <v>0.5454545454545454</v>
      </c>
    </row>
    <row r="8" spans="1:25" ht="18.75" customHeight="1">
      <c r="A8" s="1" t="s">
        <v>0</v>
      </c>
      <c r="B8" s="190">
        <v>3</v>
      </c>
      <c r="C8" s="191" t="s">
        <v>60</v>
      </c>
      <c r="D8" s="8">
        <v>22</v>
      </c>
      <c r="E8" s="128">
        <v>4</v>
      </c>
      <c r="F8" s="51">
        <v>19</v>
      </c>
      <c r="G8" s="101">
        <v>5</v>
      </c>
      <c r="H8" s="29">
        <v>12</v>
      </c>
      <c r="I8" s="123">
        <v>4</v>
      </c>
      <c r="J8" s="114">
        <v>23</v>
      </c>
      <c r="K8" s="119">
        <v>4</v>
      </c>
      <c r="L8" s="138">
        <v>1</v>
      </c>
      <c r="M8" s="139">
        <v>1</v>
      </c>
      <c r="N8" s="139">
        <v>1</v>
      </c>
      <c r="O8" s="139">
        <v>1</v>
      </c>
      <c r="P8" s="139">
        <v>0</v>
      </c>
      <c r="Q8" s="139">
        <v>0</v>
      </c>
      <c r="R8" s="139">
        <v>1</v>
      </c>
      <c r="S8" s="139">
        <v>0</v>
      </c>
      <c r="T8" s="139">
        <v>1</v>
      </c>
      <c r="U8" s="139">
        <v>1</v>
      </c>
      <c r="V8" s="139">
        <v>0</v>
      </c>
      <c r="W8" s="84">
        <f>SUM(L8:V8)</f>
        <v>7</v>
      </c>
      <c r="X8" s="129">
        <v>4</v>
      </c>
      <c r="Y8" s="143">
        <f aca="true" t="shared" si="0" ref="Y8:Y17">W8/11</f>
        <v>0.6363636363636364</v>
      </c>
    </row>
    <row r="9" spans="1:25" ht="21.75" customHeight="1">
      <c r="A9" s="1" t="s">
        <v>0</v>
      </c>
      <c r="B9" s="190">
        <v>4</v>
      </c>
      <c r="C9" s="191" t="s">
        <v>61</v>
      </c>
      <c r="D9" s="8">
        <v>16</v>
      </c>
      <c r="E9" s="128">
        <v>3</v>
      </c>
      <c r="F9" s="51">
        <v>12</v>
      </c>
      <c r="G9" s="101">
        <v>3</v>
      </c>
      <c r="H9" s="30">
        <v>8</v>
      </c>
      <c r="I9" s="124">
        <v>3</v>
      </c>
      <c r="J9" s="114">
        <v>12</v>
      </c>
      <c r="K9" s="119">
        <v>3</v>
      </c>
      <c r="L9" s="135">
        <v>0</v>
      </c>
      <c r="M9" s="136">
        <v>1</v>
      </c>
      <c r="N9" s="136">
        <v>1</v>
      </c>
      <c r="O9" s="136">
        <v>1</v>
      </c>
      <c r="P9" s="136">
        <v>0</v>
      </c>
      <c r="Q9" s="136">
        <v>0</v>
      </c>
      <c r="R9" s="136">
        <v>1</v>
      </c>
      <c r="S9" s="136">
        <v>1</v>
      </c>
      <c r="T9" s="136">
        <v>0</v>
      </c>
      <c r="U9" s="136">
        <v>0</v>
      </c>
      <c r="V9" s="136">
        <v>1</v>
      </c>
      <c r="W9" s="84">
        <f>SUM(L9:V9)</f>
        <v>6</v>
      </c>
      <c r="X9" s="130">
        <v>3</v>
      </c>
      <c r="Y9" s="143">
        <f t="shared" si="0"/>
        <v>0.5454545454545454</v>
      </c>
    </row>
    <row r="10" spans="1:25" ht="21" customHeight="1">
      <c r="A10" s="1" t="s">
        <v>0</v>
      </c>
      <c r="B10" s="190">
        <v>5</v>
      </c>
      <c r="C10" s="191" t="s">
        <v>62</v>
      </c>
      <c r="D10" s="9">
        <v>16</v>
      </c>
      <c r="E10" s="128">
        <v>3</v>
      </c>
      <c r="F10" s="51">
        <v>10</v>
      </c>
      <c r="G10" s="101">
        <v>3</v>
      </c>
      <c r="H10" s="31" t="s">
        <v>35</v>
      </c>
      <c r="I10" s="125">
        <v>2</v>
      </c>
      <c r="J10" s="115">
        <v>17</v>
      </c>
      <c r="K10" s="120">
        <v>3</v>
      </c>
      <c r="L10" s="135">
        <v>1</v>
      </c>
      <c r="M10" s="136">
        <v>1</v>
      </c>
      <c r="N10" s="136">
        <v>0</v>
      </c>
      <c r="O10" s="136">
        <v>1</v>
      </c>
      <c r="P10" s="136">
        <v>1</v>
      </c>
      <c r="Q10" s="136">
        <v>0</v>
      </c>
      <c r="R10" s="136">
        <v>0</v>
      </c>
      <c r="S10" s="136">
        <v>0</v>
      </c>
      <c r="T10" s="136">
        <v>0</v>
      </c>
      <c r="U10" s="136">
        <v>1</v>
      </c>
      <c r="V10" s="136">
        <v>1</v>
      </c>
      <c r="W10" s="84">
        <f aca="true" t="shared" si="1" ref="W10:W17">SUM(L10:V10)</f>
        <v>6</v>
      </c>
      <c r="X10" s="131">
        <v>3</v>
      </c>
      <c r="Y10" s="143">
        <f t="shared" si="0"/>
        <v>0.5454545454545454</v>
      </c>
    </row>
    <row r="11" spans="1:25" ht="12" customHeight="1">
      <c r="A11" s="1" t="s">
        <v>0</v>
      </c>
      <c r="B11" s="190">
        <v>6</v>
      </c>
      <c r="C11" s="191" t="s">
        <v>63</v>
      </c>
      <c r="D11" s="8">
        <v>17</v>
      </c>
      <c r="E11" s="128">
        <v>3</v>
      </c>
      <c r="F11" s="49">
        <v>10</v>
      </c>
      <c r="G11" s="110">
        <v>3</v>
      </c>
      <c r="H11" s="30">
        <v>11</v>
      </c>
      <c r="I11" s="124">
        <v>4</v>
      </c>
      <c r="J11" s="114">
        <v>13</v>
      </c>
      <c r="K11" s="119">
        <v>3</v>
      </c>
      <c r="L11" s="135">
        <v>0</v>
      </c>
      <c r="M11" s="136">
        <v>1</v>
      </c>
      <c r="N11" s="136">
        <v>1</v>
      </c>
      <c r="O11" s="136">
        <v>0</v>
      </c>
      <c r="P11" s="136">
        <v>0</v>
      </c>
      <c r="Q11" s="136">
        <v>0</v>
      </c>
      <c r="R11" s="136">
        <v>1</v>
      </c>
      <c r="S11" s="136">
        <v>0</v>
      </c>
      <c r="T11" s="136">
        <v>0</v>
      </c>
      <c r="U11" s="136">
        <v>0</v>
      </c>
      <c r="V11" s="136">
        <v>0</v>
      </c>
      <c r="W11" s="84">
        <f t="shared" si="1"/>
        <v>3</v>
      </c>
      <c r="X11" s="132">
        <v>3</v>
      </c>
      <c r="Y11" s="143">
        <f t="shared" si="0"/>
        <v>0.2727272727272727</v>
      </c>
    </row>
    <row r="12" spans="1:25" ht="45.75" customHeight="1">
      <c r="A12" s="1" t="s">
        <v>0</v>
      </c>
      <c r="B12" s="190">
        <v>7</v>
      </c>
      <c r="C12" s="191" t="s">
        <v>64</v>
      </c>
      <c r="D12" s="9" t="s">
        <v>31</v>
      </c>
      <c r="E12" s="128">
        <v>4</v>
      </c>
      <c r="F12" s="126" t="s">
        <v>29</v>
      </c>
      <c r="G12" s="109">
        <v>3</v>
      </c>
      <c r="H12" s="32">
        <v>6</v>
      </c>
      <c r="I12" s="124">
        <v>3</v>
      </c>
      <c r="J12" s="114">
        <v>16</v>
      </c>
      <c r="K12" s="119">
        <v>3</v>
      </c>
      <c r="L12" s="135">
        <v>0</v>
      </c>
      <c r="M12" s="136">
        <v>0</v>
      </c>
      <c r="N12" s="136">
        <v>0</v>
      </c>
      <c r="O12" s="136">
        <v>1</v>
      </c>
      <c r="P12" s="136">
        <v>1</v>
      </c>
      <c r="Q12" s="136">
        <v>0</v>
      </c>
      <c r="R12" s="136">
        <v>1</v>
      </c>
      <c r="S12" s="136">
        <v>0</v>
      </c>
      <c r="T12" s="136">
        <v>1</v>
      </c>
      <c r="U12" s="136">
        <v>1</v>
      </c>
      <c r="V12" s="136">
        <v>1</v>
      </c>
      <c r="W12" s="84">
        <f t="shared" si="1"/>
        <v>6</v>
      </c>
      <c r="X12" s="131">
        <v>3</v>
      </c>
      <c r="Y12" s="143">
        <f t="shared" si="0"/>
        <v>0.5454545454545454</v>
      </c>
    </row>
    <row r="13" spans="1:25" ht="21.75" customHeight="1">
      <c r="A13" s="1" t="s">
        <v>0</v>
      </c>
      <c r="B13" s="190">
        <v>8</v>
      </c>
      <c r="C13" s="191" t="s">
        <v>65</v>
      </c>
      <c r="D13" s="8">
        <v>17</v>
      </c>
      <c r="E13" s="128">
        <v>3</v>
      </c>
      <c r="F13" s="50">
        <v>11</v>
      </c>
      <c r="G13" s="111">
        <v>3</v>
      </c>
      <c r="H13" s="30">
        <v>8</v>
      </c>
      <c r="I13" s="124">
        <v>3</v>
      </c>
      <c r="J13" s="114" t="s">
        <v>48</v>
      </c>
      <c r="K13" s="119"/>
      <c r="L13" s="135">
        <v>1</v>
      </c>
      <c r="M13" s="136">
        <v>0</v>
      </c>
      <c r="N13" s="136">
        <v>1</v>
      </c>
      <c r="O13" s="136">
        <v>0</v>
      </c>
      <c r="P13" s="136">
        <v>0</v>
      </c>
      <c r="Q13" s="136">
        <v>1</v>
      </c>
      <c r="R13" s="136">
        <v>0</v>
      </c>
      <c r="S13" s="136">
        <v>1</v>
      </c>
      <c r="T13" s="136">
        <v>0</v>
      </c>
      <c r="U13" s="136">
        <v>0</v>
      </c>
      <c r="V13" s="136">
        <v>0</v>
      </c>
      <c r="W13" s="84">
        <f t="shared" si="1"/>
        <v>4</v>
      </c>
      <c r="X13" s="131">
        <v>2</v>
      </c>
      <c r="Y13" s="143">
        <f t="shared" si="0"/>
        <v>0.36363636363636365</v>
      </c>
    </row>
    <row r="14" spans="1:25" ht="28.5" customHeight="1">
      <c r="A14" s="1" t="s">
        <v>0</v>
      </c>
      <c r="B14" s="190">
        <v>9</v>
      </c>
      <c r="C14" s="191" t="s">
        <v>66</v>
      </c>
      <c r="D14" s="8">
        <v>19</v>
      </c>
      <c r="E14" s="128">
        <v>4</v>
      </c>
      <c r="F14" s="51">
        <v>15</v>
      </c>
      <c r="G14" s="101">
        <v>3</v>
      </c>
      <c r="H14" s="31" t="s">
        <v>37</v>
      </c>
      <c r="I14" s="125">
        <v>2</v>
      </c>
      <c r="J14" s="115" t="s">
        <v>16</v>
      </c>
      <c r="K14" s="120"/>
      <c r="L14" s="135">
        <v>1</v>
      </c>
      <c r="M14" s="136">
        <v>1</v>
      </c>
      <c r="N14" s="136">
        <v>1</v>
      </c>
      <c r="O14" s="136">
        <v>1</v>
      </c>
      <c r="P14" s="136">
        <v>0</v>
      </c>
      <c r="Q14" s="136">
        <v>0</v>
      </c>
      <c r="R14" s="136">
        <v>0</v>
      </c>
      <c r="S14" s="136">
        <v>0</v>
      </c>
      <c r="T14" s="136">
        <v>1</v>
      </c>
      <c r="U14" s="136">
        <v>1</v>
      </c>
      <c r="V14" s="136">
        <v>0</v>
      </c>
      <c r="W14" s="84">
        <f t="shared" si="1"/>
        <v>6</v>
      </c>
      <c r="X14" s="131">
        <v>3</v>
      </c>
      <c r="Y14" s="143">
        <f t="shared" si="0"/>
        <v>0.5454545454545454</v>
      </c>
    </row>
    <row r="15" spans="1:25" ht="25.5" customHeight="1">
      <c r="A15" s="1" t="s">
        <v>0</v>
      </c>
      <c r="B15" s="190">
        <v>10</v>
      </c>
      <c r="C15" s="191" t="s">
        <v>67</v>
      </c>
      <c r="D15" s="8">
        <v>19</v>
      </c>
      <c r="E15" s="128">
        <v>4</v>
      </c>
      <c r="F15" s="51">
        <v>17</v>
      </c>
      <c r="G15" s="101">
        <v>4</v>
      </c>
      <c r="H15" s="31" t="s">
        <v>36</v>
      </c>
      <c r="I15" s="125">
        <v>4</v>
      </c>
      <c r="J15" s="116">
        <v>25</v>
      </c>
      <c r="K15" s="120">
        <v>5</v>
      </c>
      <c r="L15" s="135">
        <v>1</v>
      </c>
      <c r="M15" s="136">
        <v>1</v>
      </c>
      <c r="N15" s="136">
        <v>1</v>
      </c>
      <c r="O15" s="136">
        <v>1</v>
      </c>
      <c r="P15" s="136">
        <v>0</v>
      </c>
      <c r="Q15" s="136">
        <v>0</v>
      </c>
      <c r="R15" s="136">
        <v>1</v>
      </c>
      <c r="S15" s="136">
        <v>1</v>
      </c>
      <c r="T15" s="136">
        <v>0</v>
      </c>
      <c r="U15" s="136">
        <v>0</v>
      </c>
      <c r="V15" s="136">
        <v>0</v>
      </c>
      <c r="W15" s="84">
        <f t="shared" si="1"/>
        <v>6</v>
      </c>
      <c r="X15" s="132">
        <v>3</v>
      </c>
      <c r="Y15" s="143">
        <f t="shared" si="0"/>
        <v>0.5454545454545454</v>
      </c>
    </row>
    <row r="16" spans="1:25" ht="12" customHeight="1">
      <c r="A16" s="1" t="s">
        <v>0</v>
      </c>
      <c r="B16" s="190">
        <v>11</v>
      </c>
      <c r="C16" s="191" t="s">
        <v>68</v>
      </c>
      <c r="D16" s="188" t="s">
        <v>17</v>
      </c>
      <c r="E16" s="189"/>
      <c r="F16" s="51">
        <v>13</v>
      </c>
      <c r="G16" s="101">
        <v>3</v>
      </c>
      <c r="H16" s="30">
        <v>9</v>
      </c>
      <c r="I16" s="124">
        <v>3</v>
      </c>
      <c r="J16" s="114">
        <v>19</v>
      </c>
      <c r="K16" s="119">
        <v>3</v>
      </c>
      <c r="L16" s="135">
        <v>1</v>
      </c>
      <c r="M16" s="136">
        <v>1</v>
      </c>
      <c r="N16" s="136">
        <v>1</v>
      </c>
      <c r="O16" s="136">
        <v>0</v>
      </c>
      <c r="P16" s="136">
        <v>0</v>
      </c>
      <c r="Q16" s="136">
        <v>1</v>
      </c>
      <c r="R16" s="136">
        <v>1</v>
      </c>
      <c r="S16" s="136">
        <v>0</v>
      </c>
      <c r="T16" s="136">
        <v>0</v>
      </c>
      <c r="U16" s="136">
        <v>1</v>
      </c>
      <c r="V16" s="136">
        <v>0</v>
      </c>
      <c r="W16" s="84">
        <f t="shared" si="1"/>
        <v>6</v>
      </c>
      <c r="X16" s="132">
        <v>3</v>
      </c>
      <c r="Y16" s="143">
        <f t="shared" si="0"/>
        <v>0.5454545454545454</v>
      </c>
    </row>
    <row r="17" spans="1:25" ht="12" customHeight="1">
      <c r="A17" s="1" t="s">
        <v>0</v>
      </c>
      <c r="B17" s="190">
        <v>12</v>
      </c>
      <c r="C17" s="191" t="s">
        <v>69</v>
      </c>
      <c r="D17" s="186" t="s">
        <v>18</v>
      </c>
      <c r="E17" s="187"/>
      <c r="F17" s="127">
        <v>6</v>
      </c>
      <c r="G17" s="112">
        <v>3</v>
      </c>
      <c r="H17" s="30">
        <v>8</v>
      </c>
      <c r="I17" s="124">
        <v>3</v>
      </c>
      <c r="J17" s="114">
        <v>12</v>
      </c>
      <c r="K17" s="119">
        <v>3</v>
      </c>
      <c r="L17" s="135">
        <v>1</v>
      </c>
      <c r="M17" s="136">
        <v>1</v>
      </c>
      <c r="N17" s="136">
        <v>0</v>
      </c>
      <c r="O17" s="136">
        <v>0</v>
      </c>
      <c r="P17" s="136">
        <v>0</v>
      </c>
      <c r="Q17" s="136">
        <v>0</v>
      </c>
      <c r="R17" s="136">
        <v>1</v>
      </c>
      <c r="S17" s="136">
        <v>1</v>
      </c>
      <c r="T17" s="136">
        <v>0</v>
      </c>
      <c r="U17" s="136">
        <v>0</v>
      </c>
      <c r="V17" s="136">
        <v>0</v>
      </c>
      <c r="W17" s="84">
        <f t="shared" si="1"/>
        <v>4</v>
      </c>
      <c r="X17" s="131">
        <v>3</v>
      </c>
      <c r="Y17" s="143">
        <f t="shared" si="0"/>
        <v>0.36363636363636365</v>
      </c>
    </row>
    <row r="18" spans="4:24" ht="12" customHeight="1">
      <c r="D18" s="11" t="s">
        <v>14</v>
      </c>
      <c r="E18" s="14">
        <f>AVERAGE(E6,E8:E15)</f>
        <v>3.4444444444444446</v>
      </c>
      <c r="F18" s="11" t="s">
        <v>14</v>
      </c>
      <c r="G18" s="81">
        <f>AVERAGE(G6:G17)</f>
        <v>3.272727272727273</v>
      </c>
      <c r="H18" s="11" t="s">
        <v>14</v>
      </c>
      <c r="I18" s="21">
        <f>AVERAGE(I6:I17)</f>
        <v>3</v>
      </c>
      <c r="J18" s="11" t="s">
        <v>14</v>
      </c>
      <c r="K18" s="21">
        <f>AVERAGE(K6:K17)</f>
        <v>3.3333333333333335</v>
      </c>
      <c r="L18" s="107">
        <f aca="true" t="shared" si="2" ref="L18:V18">SUM(L6:L17)</f>
        <v>8</v>
      </c>
      <c r="M18" s="107">
        <f t="shared" si="2"/>
        <v>9</v>
      </c>
      <c r="N18" s="107">
        <f t="shared" si="2"/>
        <v>7</v>
      </c>
      <c r="O18" s="107">
        <f t="shared" si="2"/>
        <v>6</v>
      </c>
      <c r="P18" s="107">
        <f t="shared" si="2"/>
        <v>3</v>
      </c>
      <c r="Q18" s="107">
        <f t="shared" si="2"/>
        <v>2</v>
      </c>
      <c r="R18" s="107">
        <f t="shared" si="2"/>
        <v>8</v>
      </c>
      <c r="S18" s="107">
        <f t="shared" si="2"/>
        <v>5</v>
      </c>
      <c r="T18" s="107">
        <f t="shared" si="2"/>
        <v>4</v>
      </c>
      <c r="U18" s="107">
        <f t="shared" si="2"/>
        <v>5</v>
      </c>
      <c r="V18" s="107">
        <f t="shared" si="2"/>
        <v>3</v>
      </c>
      <c r="W18" s="80" t="s">
        <v>14</v>
      </c>
      <c r="X18" s="91">
        <f>AVERAGE(X6:X17)</f>
        <v>3</v>
      </c>
    </row>
    <row r="19" spans="4:24" ht="31.5">
      <c r="D19" s="11" t="s">
        <v>28</v>
      </c>
      <c r="F19" t="s">
        <v>23</v>
      </c>
      <c r="H19" s="11" t="s">
        <v>32</v>
      </c>
      <c r="J19" s="11" t="s">
        <v>41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0" t="s">
        <v>45</v>
      </c>
      <c r="X19" s="91"/>
    </row>
    <row r="20" ht="10.5">
      <c r="W20" s="100"/>
    </row>
    <row r="21" spans="23:24" ht="10.5">
      <c r="W21" s="144" t="s">
        <v>51</v>
      </c>
      <c r="X21" s="144">
        <f>COUNTIF(X7:X17,5)</f>
        <v>0</v>
      </c>
    </row>
    <row r="22" spans="23:24" ht="10.5">
      <c r="W22" s="144" t="s">
        <v>52</v>
      </c>
      <c r="X22" s="144">
        <f>COUNTIF(X7:X17,4)</f>
        <v>1</v>
      </c>
    </row>
    <row r="23" spans="23:24" ht="10.5">
      <c r="W23" s="144" t="s">
        <v>53</v>
      </c>
      <c r="X23" s="144">
        <f>COUNTIF(X7:X17,3)</f>
        <v>9</v>
      </c>
    </row>
    <row r="24" spans="23:24" ht="10.5">
      <c r="W24" s="144" t="s">
        <v>54</v>
      </c>
      <c r="X24" s="144">
        <f>COUNTIF(X7:X17,2)</f>
        <v>1</v>
      </c>
    </row>
    <row r="25" spans="23:24" ht="10.5">
      <c r="W25" s="144" t="s">
        <v>55</v>
      </c>
      <c r="X25" s="145">
        <f>(X21+X22+X23)/11</f>
        <v>0.9090909090909091</v>
      </c>
    </row>
    <row r="26" spans="23:24" ht="10.5">
      <c r="W26" s="144" t="s">
        <v>56</v>
      </c>
      <c r="X26" s="145">
        <f>SUM(X21:X22)/11</f>
        <v>0.09090909090909091</v>
      </c>
    </row>
    <row r="27" spans="23:24" ht="10.5">
      <c r="W27" s="144" t="s">
        <v>57</v>
      </c>
      <c r="X27" s="146">
        <f>(X21+X22*0.64+X23*0.36+X24*0.14)/11</f>
        <v>0.3654545454545454</v>
      </c>
    </row>
  </sheetData>
  <sheetProtection/>
  <mergeCells count="12">
    <mergeCell ref="D4:E4"/>
    <mergeCell ref="D7:E7"/>
    <mergeCell ref="D16:E16"/>
    <mergeCell ref="D17:E17"/>
    <mergeCell ref="F4:G4"/>
    <mergeCell ref="F6:G6"/>
    <mergeCell ref="L3:X3"/>
    <mergeCell ref="L4:V4"/>
    <mergeCell ref="W4:X4"/>
    <mergeCell ref="J4:K4"/>
    <mergeCell ref="L6:V6"/>
    <mergeCell ref="H4:I4"/>
  </mergeCells>
  <printOptions/>
  <pageMargins left="0.3937007874015748" right="0.3937007874015748" top="0.3937007874015748" bottom="0.3937007874015748" header="0.5905511811023623" footer="0.5905511811023623"/>
  <pageSetup fitToHeight="0" fitToWidth="1" horizontalDpi="600" verticalDpi="6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UCHITEL</dc:creator>
  <cp:keywords/>
  <dc:description/>
  <cp:lastModifiedBy>Admin</cp:lastModifiedBy>
  <dcterms:created xsi:type="dcterms:W3CDTF">2015-11-16T11:58:35Z</dcterms:created>
  <dcterms:modified xsi:type="dcterms:W3CDTF">2016-10-22T16:25:10Z</dcterms:modified>
  <cp:category/>
  <cp:version/>
  <cp:contentType/>
  <cp:contentStatus/>
</cp:coreProperties>
</file>